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p IRPJ e CSLL trim  Gerson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<sst xmlns="http://schemas.openxmlformats.org/spreadsheetml/2006/main" count="67" uniqueCount="54">
  <si>
    <t xml:space="preserve">Demonstrativo de Apuração de IRPJ e CSLL</t>
  </si>
  <si>
    <t xml:space="preserve">WONDERFUL PROPAGANDA LTDA</t>
  </si>
  <si>
    <t xml:space="preserve">CNPJ.72.694.813/0001-30</t>
  </si>
  <si>
    <t xml:space="preserve">1º Trimestre/2020</t>
  </si>
  <si>
    <t xml:space="preserve">VALORES RECEBIDOS NFS E ALUGUEL</t>
  </si>
  <si>
    <t xml:space="preserve">NOTAS FISCAIS EMITIDAS NOS PERÍODOS</t>
  </si>
  <si>
    <t xml:space="preserve">S/NFS EMITIDAS</t>
  </si>
  <si>
    <t xml:space="preserve">CONTA BV - 38</t>
  </si>
  <si>
    <t xml:space="preserve">PIS/COFINS MENSAL</t>
  </si>
  <si>
    <t xml:space="preserve">PIS 8109</t>
  </si>
  <si>
    <t xml:space="preserve">COFINS 2172</t>
  </si>
  <si>
    <t xml:space="preserve">IRRF MENSAL</t>
  </si>
  <si>
    <t xml:space="preserve">NFS EMITIDAS</t>
  </si>
  <si>
    <t xml:space="preserve">CÓD.DARF</t>
  </si>
  <si>
    <t xml:space="preserve">PERC%</t>
  </si>
  <si>
    <t xml:space="preserve">ISS</t>
  </si>
  <si>
    <t xml:space="preserve">Periodo de Apuração</t>
  </si>
  <si>
    <t xml:space="preserve">CONTA BV 502( C ) </t>
  </si>
  <si>
    <t xml:space="preserve">Impostos Retidos</t>
  </si>
  <si>
    <t xml:space="preserve">MÊS</t>
  </si>
  <si>
    <t xml:space="preserve">BC</t>
  </si>
  <si>
    <t xml:space="preserve">Período</t>
  </si>
  <si>
    <t xml:space="preserve">Vlr</t>
  </si>
  <si>
    <t xml:space="preserve">DATA</t>
  </si>
  <si>
    <t xml:space="preserve">VALOR</t>
  </si>
  <si>
    <t xml:space="preserve">IRRF PAGO 8045</t>
  </si>
  <si>
    <t xml:space="preserve">CSLL</t>
  </si>
  <si>
    <t xml:space="preserve">Recebimentos</t>
  </si>
  <si>
    <t xml:space="preserve">Total</t>
  </si>
  <si>
    <t xml:space="preserve">TOTAL</t>
  </si>
  <si>
    <t xml:space="preserve">Auguél de Àrea Comum</t>
  </si>
  <si>
    <t xml:space="preserve">CTA. BV ( 544 )</t>
  </si>
  <si>
    <t xml:space="preserve">Apuração IRPJ</t>
  </si>
  <si>
    <t xml:space="preserve">Apuração da CSLL</t>
  </si>
  <si>
    <t xml:space="preserve">Faturamento</t>
  </si>
  <si>
    <t xml:space="preserve">Base Calculo IR Presumida</t>
  </si>
  <si>
    <t xml:space="preserve">Base Calculo IR</t>
  </si>
  <si>
    <t xml:space="preserve">Aluguel area comum</t>
  </si>
  <si>
    <t xml:space="preserve">Rendimento resgate aplicação</t>
  </si>
  <si>
    <t xml:space="preserve">Base de Calculo IRPJ</t>
  </si>
  <si>
    <t xml:space="preserve">Base de Calculo CSLL</t>
  </si>
  <si>
    <t xml:space="preserve">Imposto Apurado</t>
  </si>
  <si>
    <t xml:space="preserve">Base Calculo Adicional</t>
  </si>
  <si>
    <t xml:space="preserve">Imposto Adicional 10%</t>
  </si>
  <si>
    <t xml:space="preserve">Imposto Retido na Fonte</t>
  </si>
  <si>
    <t xml:space="preserve">Imposto a Recolher codigo darf 2089</t>
  </si>
  <si>
    <t xml:space="preserve">Imposto a Recolher codigo darf 2372</t>
  </si>
  <si>
    <t xml:space="preserve">D-500</t>
  </si>
  <si>
    <t xml:space="preserve">D-499 C-165</t>
  </si>
  <si>
    <t xml:space="preserve">C-38</t>
  </si>
  <si>
    <t xml:space="preserve">C-164</t>
  </si>
  <si>
    <t xml:space="preserve">Rel.Wond</t>
  </si>
  <si>
    <t xml:space="preserve">Bancos</t>
  </si>
  <si>
    <t xml:space="preserve">Diferença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</si>
</sst>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%"/>
    <numFmt numFmtId="166" formatCode="0%"/>
    <numFmt numFmtId="167" formatCode="_-* #,##0.00_-;\-* #,##0.00_-;_-* \-??_-;_-@_-"/>
    <numFmt numFmtId="168" formatCode="MMM\-YY;@"/>
    <numFmt numFmtId="169" formatCode="MMM/YY"/>
    <numFmt numFmtId="170" formatCode="@"/>
    <numFmt numFmtId="171" formatCode="#,##0.00"/>
    <numFmt numFmtId="172" formatCode="D/M/YYYY"/>
    <numFmt numFmtId="173" formatCode="0.00"/>
  </numFmts>
  <fonts count="10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  <charset val="1"/>
    </font>
    <font>
      <b val="true"/>
      <sz val="10"/>
      <color rgb="FF3366FF"/>
      <name val="Arial"/>
      <family val="2"/>
      <charset val="1"/>
    </font>
    <font>
      <b val="true"/>
      <sz val="10"/>
      <name val="Arial"/>
      <family val="2"/>
      <charset val="1"/>
    </font>
    <font>
      <b val="true"/>
      <u val="single"/>
      <sz val="1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sz val="1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FBFBF"/>
        <bgColor rgb="FFC0C0C0"/>
      </patternFill>
    </fill>
    <fill>
      <patternFill patternType="solid">
        <fgColor rgb="FFC0C0C0"/>
        <bgColor rgb="FFBFBFBF"/>
      </patternFill>
    </fill>
    <fill>
      <patternFill patternType="solid">
        <fgColor rgb="FFFFFFFF"/>
        <bgColor rgb="FFFFFFCC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9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8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4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9" fillId="0" borderId="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3" fontId="9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4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16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0" fillId="5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4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4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6" fillId="0" borderId="2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2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6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2:U5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1" activeCellId="0" sqref="A21"/>
    </sheetView>
  </sheetViews>
  <sheetFormatPr defaultRowHeight="12.75" zeroHeight="false" outlineLevelRow="0" outlineLevelCol="0"/>
  <cols>
    <col collapsed="false" customWidth="true" hidden="false" outlineLevel="0" max="1" min="1" style="0" width="41.86"/>
    <col collapsed="false" customWidth="true" hidden="false" outlineLevel="0" max="3" min="2" style="0" width="17.29"/>
    <col collapsed="false" customWidth="true" hidden="false" outlineLevel="0" max="4" min="4" style="0" width="34.58"/>
    <col collapsed="false" customWidth="true" hidden="false" outlineLevel="0" max="5" min="5" style="0" width="21.57"/>
    <col collapsed="false" customWidth="true" hidden="false" outlineLevel="0" max="6" min="6" style="0" width="8.67"/>
    <col collapsed="false" customWidth="true" hidden="false" outlineLevel="0" max="7" min="7" style="0" width="3.86"/>
    <col collapsed="false" customWidth="true" hidden="false" outlineLevel="0" max="8" min="8" style="0" width="8.67"/>
    <col collapsed="false" customWidth="true" hidden="false" outlineLevel="0" max="9" min="9" style="0" width="11.71"/>
    <col collapsed="false" customWidth="true" hidden="false" outlineLevel="0" max="10" min="10" style="0" width="9.58"/>
    <col collapsed="false" customWidth="true" hidden="false" outlineLevel="0" max="11" min="11" style="0" width="13.29"/>
    <col collapsed="false" customWidth="true" hidden="false" outlineLevel="0" max="12" min="12" style="0" width="8.67"/>
    <col collapsed="false" customWidth="true" hidden="false" outlineLevel="0" max="13" min="13" style="0" width="13.7"/>
    <col collapsed="false" customWidth="true" hidden="false" outlineLevel="0" max="14" min="14" style="0" width="14.28"/>
    <col collapsed="false" customWidth="true" hidden="false" outlineLevel="0" max="15" min="15" style="0" width="10.58"/>
    <col collapsed="false" customWidth="true" hidden="false" outlineLevel="0" max="16" min="16" style="0" width="9.29"/>
    <col collapsed="false" customWidth="true" hidden="false" outlineLevel="0" max="1025" min="17" style="0" width="8.67"/>
  </cols>
  <sheetData>
    <row r="2" customFormat="false" ht="12.75" hidden="false" customHeight="false" outlineLevel="0" collapsed="false">
      <c r="A2" s="1" t="s">
        <v>0</v>
      </c>
    </row>
    <row r="3" customFormat="false" ht="12.75" hidden="false" customHeight="false" outlineLevel="0" collapsed="false">
      <c r="A3" s="2"/>
    </row>
    <row r="4" customFormat="false" ht="12.75" hidden="false" customHeight="false" outlineLevel="0" collapsed="false">
      <c r="A4" s="1" t="s">
        <v>1</v>
      </c>
    </row>
    <row r="5" customFormat="false" ht="12.75" hidden="false" customHeight="false" outlineLevel="0" collapsed="false">
      <c r="A5" s="1" t="s">
        <v>2</v>
      </c>
    </row>
    <row r="7" customFormat="false" ht="13.5" hidden="false" customHeight="false" outlineLevel="0" collapsed="false">
      <c r="A7" s="3"/>
      <c r="C7" s="4" t="s">
        <v>3</v>
      </c>
    </row>
    <row r="8" customFormat="false" ht="13.5" hidden="false" customHeight="false" outlineLevel="0" collapsed="false">
      <c r="D8" s="5"/>
      <c r="E8" s="5"/>
      <c r="H8" s="6" t="s">
        <v>4</v>
      </c>
      <c r="I8" s="6"/>
      <c r="J8" s="6"/>
      <c r="K8" s="6"/>
      <c r="L8" s="7"/>
      <c r="M8" s="8" t="s">
        <v>5</v>
      </c>
      <c r="N8" s="8"/>
      <c r="O8" s="8"/>
      <c r="P8" s="8"/>
      <c r="R8" s="8" t="s">
        <v>6</v>
      </c>
      <c r="S8" s="8"/>
    </row>
    <row r="9" customFormat="false" ht="13.5" hidden="false" customHeight="false" outlineLevel="0" collapsed="false">
      <c r="A9" s="3"/>
      <c r="D9" s="9" t="s">
        <v>7</v>
      </c>
      <c r="E9" s="10"/>
      <c r="G9" s="11"/>
      <c r="H9" s="12" t="s">
        <v>8</v>
      </c>
      <c r="I9" s="12"/>
      <c r="J9" s="12" t="s">
        <v>9</v>
      </c>
      <c r="K9" s="12" t="s">
        <v>10</v>
      </c>
      <c r="L9" s="13"/>
      <c r="M9" s="14" t="s">
        <v>11</v>
      </c>
      <c r="N9" s="14" t="s">
        <v>12</v>
      </c>
      <c r="O9" s="14" t="s">
        <v>13</v>
      </c>
      <c r="P9" s="14" t="s">
        <v>14</v>
      </c>
      <c r="R9" s="15" t="s">
        <v>15</v>
      </c>
      <c r="S9" s="16" t="n">
        <v>0.02</v>
      </c>
    </row>
    <row r="10" customFormat="false" ht="12.75" hidden="false" customHeight="false" outlineLevel="0" collapsed="false">
      <c r="A10" s="17" t="s">
        <v>16</v>
      </c>
      <c r="C10" s="18" t="s">
        <v>17</v>
      </c>
      <c r="D10" s="19" t="s">
        <v>18</v>
      </c>
      <c r="E10" s="19"/>
      <c r="H10" s="12" t="s">
        <v>19</v>
      </c>
      <c r="I10" s="12" t="s">
        <v>20</v>
      </c>
      <c r="J10" s="20" t="n">
        <v>0.0065</v>
      </c>
      <c r="K10" s="20" t="n">
        <v>0.03</v>
      </c>
      <c r="L10" s="21"/>
      <c r="M10" s="12" t="s">
        <v>19</v>
      </c>
      <c r="N10" s="12" t="s">
        <v>20</v>
      </c>
      <c r="O10" s="12" t="n">
        <v>8045</v>
      </c>
      <c r="P10" s="20" t="n">
        <v>0.015</v>
      </c>
      <c r="R10" s="22" t="s">
        <v>21</v>
      </c>
      <c r="S10" s="23" t="s">
        <v>22</v>
      </c>
    </row>
    <row r="11" customFormat="false" ht="12.75" hidden="false" customHeight="false" outlineLevel="0" collapsed="false">
      <c r="A11" s="24" t="s">
        <v>23</v>
      </c>
      <c r="B11" s="24"/>
      <c r="C11" s="24" t="s">
        <v>24</v>
      </c>
      <c r="D11" s="24" t="s">
        <v>25</v>
      </c>
      <c r="E11" s="24" t="s">
        <v>26</v>
      </c>
      <c r="H11" s="25" t="n">
        <f aca="false">A12</f>
        <v>43831</v>
      </c>
      <c r="I11" s="26" t="n">
        <f aca="false">C12+C19</f>
        <v>154148.8</v>
      </c>
      <c r="J11" s="26" t="n">
        <f aca="false">I11*$J$10</f>
        <v>1001.9672</v>
      </c>
      <c r="K11" s="26" t="n">
        <f aca="false">I11*$K$10</f>
        <v>4624.464</v>
      </c>
      <c r="L11" s="21"/>
      <c r="M11" s="27" t="n">
        <f aca="false">A12</f>
        <v>43831</v>
      </c>
      <c r="N11" s="26" t="n">
        <v>1150</v>
      </c>
      <c r="O11" s="26"/>
      <c r="P11" s="26" t="n">
        <f aca="false">N11*P10</f>
        <v>17.25</v>
      </c>
      <c r="R11" s="28" t="n">
        <v>43831</v>
      </c>
      <c r="S11" s="29" t="n">
        <f aca="false">N11*S9</f>
        <v>23</v>
      </c>
    </row>
    <row r="12" customFormat="false" ht="12.75" hidden="false" customHeight="false" outlineLevel="0" collapsed="false">
      <c r="A12" s="30" t="n">
        <v>43831</v>
      </c>
      <c r="B12" s="31" t="s">
        <v>27</v>
      </c>
      <c r="C12" s="32" t="n">
        <v>153943.61</v>
      </c>
      <c r="D12" s="32" t="n">
        <f aca="false">P11</f>
        <v>17.25</v>
      </c>
      <c r="E12" s="32" t="n">
        <v>0</v>
      </c>
      <c r="H12" s="27" t="n">
        <f aca="false">A13</f>
        <v>43862</v>
      </c>
      <c r="I12" s="26" t="n">
        <f aca="false">C13+C20</f>
        <v>104651.21</v>
      </c>
      <c r="J12" s="26" t="n">
        <f aca="false">I12*$J$10</f>
        <v>680.232865</v>
      </c>
      <c r="K12" s="26" t="n">
        <f aca="false">I12*$K$10</f>
        <v>3139.5363</v>
      </c>
      <c r="L12" s="21"/>
      <c r="M12" s="27" t="n">
        <f aca="false">A13</f>
        <v>43862</v>
      </c>
      <c r="N12" s="26" t="n">
        <v>104769.28</v>
      </c>
      <c r="O12" s="26"/>
      <c r="P12" s="26" t="n">
        <f aca="false">N12*P10</f>
        <v>1571.5392</v>
      </c>
      <c r="R12" s="28" t="n">
        <v>43862</v>
      </c>
      <c r="S12" s="29" t="n">
        <f aca="false">N12*S9</f>
        <v>2095.3856</v>
      </c>
    </row>
    <row r="13" customFormat="false" ht="12.75" hidden="false" customHeight="false" outlineLevel="0" collapsed="false">
      <c r="A13" s="30" t="n">
        <v>43862</v>
      </c>
      <c r="B13" s="31" t="s">
        <v>27</v>
      </c>
      <c r="C13" s="32" t="n">
        <v>104454.9</v>
      </c>
      <c r="D13" s="32" t="n">
        <f aca="false">P12</f>
        <v>1571.5392</v>
      </c>
      <c r="E13" s="32" t="n">
        <v>0</v>
      </c>
      <c r="H13" s="27" t="n">
        <f aca="false">A14</f>
        <v>43891</v>
      </c>
      <c r="I13" s="26" t="n">
        <f aca="false">C14+C21</f>
        <v>84855.03</v>
      </c>
      <c r="J13" s="26" t="n">
        <f aca="false">I13*$J$10</f>
        <v>551.557695</v>
      </c>
      <c r="K13" s="26" t="n">
        <f aca="false">I13*$K$10</f>
        <v>2545.6509</v>
      </c>
      <c r="L13" s="21"/>
      <c r="M13" s="27" t="n">
        <f aca="false">A14</f>
        <v>43891</v>
      </c>
      <c r="N13" s="26" t="n">
        <v>148882.56</v>
      </c>
      <c r="O13" s="26"/>
      <c r="P13" s="26" t="n">
        <f aca="false">N13*P10</f>
        <v>2233.2384</v>
      </c>
      <c r="R13" s="28" t="n">
        <v>43891</v>
      </c>
      <c r="S13" s="29" t="n">
        <f aca="false">N13*S9</f>
        <v>2977.6512</v>
      </c>
    </row>
    <row r="14" customFormat="false" ht="13.5" hidden="false" customHeight="false" outlineLevel="0" collapsed="false">
      <c r="A14" s="30" t="n">
        <v>43891</v>
      </c>
      <c r="B14" s="31" t="s">
        <v>27</v>
      </c>
      <c r="C14" s="32" t="n">
        <v>84649.51</v>
      </c>
      <c r="D14" s="32" t="n">
        <f aca="false">P13</f>
        <v>2233.2384</v>
      </c>
      <c r="E14" s="32" t="n">
        <v>0</v>
      </c>
      <c r="H14" s="12" t="s">
        <v>28</v>
      </c>
      <c r="I14" s="26" t="n">
        <f aca="false">SUM(I11:I13)</f>
        <v>343655.04</v>
      </c>
      <c r="J14" s="26" t="n">
        <f aca="false">SUM(J11:J13)</f>
        <v>2233.75776</v>
      </c>
      <c r="K14" s="26" t="n">
        <f aca="false">SUM(K11:K13)</f>
        <v>10309.6512</v>
      </c>
      <c r="M14" s="12" t="s">
        <v>28</v>
      </c>
      <c r="N14" s="26" t="n">
        <f aca="false">SUM(N11:N13)</f>
        <v>254801.84</v>
      </c>
      <c r="O14" s="26"/>
      <c r="P14" s="26" t="n">
        <f aca="false">SUM(P11:P13)</f>
        <v>3822.0276</v>
      </c>
      <c r="R14" s="33" t="s">
        <v>28</v>
      </c>
      <c r="S14" s="34" t="n">
        <f aca="false">S11+S12+S13</f>
        <v>5096.0368</v>
      </c>
    </row>
    <row r="15" customFormat="false" ht="12.75" hidden="false" customHeight="false" outlineLevel="0" collapsed="false">
      <c r="A15" s="35"/>
      <c r="B15" s="36"/>
      <c r="C15" s="32"/>
      <c r="D15" s="37"/>
      <c r="E15" s="32"/>
      <c r="F15" s="18"/>
      <c r="G15" s="3"/>
    </row>
    <row r="16" customFormat="false" ht="20.1" hidden="false" customHeight="true" outlineLevel="0" collapsed="false">
      <c r="A16" s="24" t="s">
        <v>29</v>
      </c>
      <c r="B16" s="24"/>
      <c r="C16" s="38" t="n">
        <f aca="false">SUM(C12:C15)</f>
        <v>343048.02</v>
      </c>
      <c r="D16" s="38" t="n">
        <f aca="false">SUM(D12:D15)</f>
        <v>3822.0276</v>
      </c>
      <c r="E16" s="38" t="n">
        <f aca="false">SUM(E12:E15)</f>
        <v>0</v>
      </c>
    </row>
    <row r="17" customFormat="false" ht="12.75" hidden="false" customHeight="false" outlineLevel="0" collapsed="false">
      <c r="B17" s="39"/>
      <c r="C17" s="18"/>
      <c r="H17" s="40"/>
      <c r="I17" s="40"/>
      <c r="J17" s="40"/>
      <c r="K17" s="40"/>
      <c r="L17" s="40"/>
      <c r="M17" s="40"/>
      <c r="N17" s="40"/>
      <c r="O17" s="40"/>
      <c r="P17" s="40"/>
    </row>
    <row r="18" customFormat="false" ht="13.5" hidden="false" customHeight="false" outlineLevel="0" collapsed="false">
      <c r="A18" s="41" t="s">
        <v>30</v>
      </c>
      <c r="B18" s="41"/>
      <c r="C18" s="18" t="s">
        <v>31</v>
      </c>
      <c r="H18" s="40"/>
      <c r="I18" s="40"/>
      <c r="J18" s="40"/>
      <c r="K18" s="40"/>
      <c r="L18" s="40"/>
      <c r="M18" s="40"/>
      <c r="N18" s="40"/>
      <c r="O18" s="40"/>
      <c r="P18" s="40"/>
    </row>
    <row r="19" customFormat="false" ht="12.75" hidden="false" customHeight="false" outlineLevel="0" collapsed="false">
      <c r="B19" s="42" t="n">
        <f aca="false">A12</f>
        <v>43831</v>
      </c>
      <c r="C19" s="43" t="n">
        <v>205.19</v>
      </c>
      <c r="E19" s="44"/>
      <c r="H19" s="40"/>
      <c r="I19" s="40"/>
      <c r="J19" s="40"/>
      <c r="K19" s="40"/>
      <c r="L19" s="40"/>
      <c r="M19" s="40"/>
      <c r="N19" s="40"/>
      <c r="O19" s="40"/>
      <c r="P19" s="40"/>
    </row>
    <row r="20" customFormat="false" ht="12.75" hidden="false" customHeight="false" outlineLevel="0" collapsed="false">
      <c r="B20" s="45" t="n">
        <f aca="false">A13</f>
        <v>43862</v>
      </c>
      <c r="C20" s="46" t="n">
        <v>196.31</v>
      </c>
      <c r="H20" s="40"/>
      <c r="I20" s="40"/>
      <c r="J20" s="40"/>
      <c r="K20" s="40"/>
      <c r="L20" s="40"/>
      <c r="M20" s="40"/>
      <c r="N20" s="40"/>
      <c r="O20" s="40"/>
      <c r="P20" s="40"/>
    </row>
    <row r="21" customFormat="false" ht="12.75" hidden="false" customHeight="false" outlineLevel="0" collapsed="false">
      <c r="B21" s="45" t="n">
        <f aca="false">A14</f>
        <v>43891</v>
      </c>
      <c r="C21" s="23" t="n">
        <v>205.52</v>
      </c>
      <c r="H21" s="40"/>
      <c r="I21" s="47"/>
      <c r="J21" s="40"/>
      <c r="K21" s="40"/>
      <c r="L21" s="40"/>
      <c r="M21" s="40"/>
      <c r="N21" s="40"/>
      <c r="O21" s="40"/>
      <c r="P21" s="40"/>
    </row>
    <row r="22" customFormat="false" ht="13.5" hidden="false" customHeight="false" outlineLevel="0" collapsed="false">
      <c r="B22" s="48" t="s">
        <v>28</v>
      </c>
      <c r="C22" s="49" t="n">
        <f aca="false">SUM(C19:C21)</f>
        <v>607.02</v>
      </c>
      <c r="H22" s="40"/>
      <c r="I22" s="50"/>
      <c r="J22" s="40"/>
      <c r="K22" s="40"/>
      <c r="L22" s="40"/>
      <c r="M22" s="40"/>
      <c r="N22" s="40"/>
      <c r="O22" s="50"/>
      <c r="P22" s="40"/>
      <c r="U22" s="44"/>
    </row>
    <row r="23" customFormat="false" ht="12.75" hidden="false" customHeight="false" outlineLevel="0" collapsed="false">
      <c r="B23" s="39"/>
      <c r="H23" s="40"/>
      <c r="I23" s="51"/>
      <c r="J23" s="51"/>
      <c r="K23" s="51"/>
      <c r="L23" s="51"/>
      <c r="M23" s="40"/>
      <c r="N23" s="40"/>
    </row>
    <row r="24" customFormat="false" ht="12.75" hidden="false" customHeight="false" outlineLevel="0" collapsed="false">
      <c r="A24" s="52" t="s">
        <v>32</v>
      </c>
      <c r="B24" s="53"/>
      <c r="C24" s="54"/>
      <c r="D24" s="52" t="s">
        <v>33</v>
      </c>
      <c r="E24" s="55"/>
      <c r="H24" s="40"/>
      <c r="I24" s="51"/>
      <c r="J24" s="51"/>
      <c r="K24" s="51"/>
      <c r="L24" s="51"/>
      <c r="M24" s="40"/>
      <c r="N24" s="40"/>
    </row>
    <row r="25" customFormat="false" ht="12.75" hidden="false" customHeight="false" outlineLevel="0" collapsed="false">
      <c r="A25" s="56"/>
      <c r="B25" s="57"/>
      <c r="C25" s="58"/>
      <c r="D25" s="56"/>
      <c r="E25" s="59"/>
      <c r="H25" s="40"/>
      <c r="I25" s="51"/>
      <c r="J25" s="51"/>
      <c r="K25" s="51"/>
      <c r="L25" s="51"/>
      <c r="M25" s="40"/>
      <c r="N25" s="40"/>
    </row>
    <row r="26" customFormat="false" ht="12.75" hidden="false" customHeight="false" outlineLevel="0" collapsed="false">
      <c r="A26" s="56" t="s">
        <v>34</v>
      </c>
      <c r="B26" s="60" t="n">
        <f aca="false">C16</f>
        <v>343048.02</v>
      </c>
      <c r="C26" s="58"/>
      <c r="D26" s="56" t="s">
        <v>34</v>
      </c>
      <c r="E26" s="60" t="n">
        <f aca="false">B26</f>
        <v>343048.02</v>
      </c>
      <c r="H26" s="40"/>
      <c r="I26" s="51"/>
      <c r="J26" s="51"/>
      <c r="K26" s="51"/>
      <c r="L26" s="51"/>
      <c r="M26" s="40"/>
      <c r="N26" s="40"/>
    </row>
    <row r="27" customFormat="false" ht="12.75" hidden="false" customHeight="false" outlineLevel="0" collapsed="false">
      <c r="A27" s="56"/>
      <c r="B27" s="61"/>
      <c r="C27" s="58"/>
      <c r="D27" s="56"/>
      <c r="E27" s="61"/>
      <c r="H27" s="40"/>
      <c r="I27" s="51"/>
      <c r="J27" s="51"/>
      <c r="K27" s="51"/>
      <c r="L27" s="51"/>
      <c r="M27" s="40"/>
      <c r="N27" s="40"/>
    </row>
    <row r="28" customFormat="false" ht="12.75" hidden="false" customHeight="false" outlineLevel="0" collapsed="false">
      <c r="A28" s="62" t="s">
        <v>35</v>
      </c>
      <c r="B28" s="61" t="n">
        <f aca="false">B26*32%</f>
        <v>109775.3664</v>
      </c>
      <c r="C28" s="58"/>
      <c r="D28" s="62" t="s">
        <v>36</v>
      </c>
      <c r="E28" s="61" t="n">
        <f aca="false">E26*32%</f>
        <v>109775.3664</v>
      </c>
      <c r="H28" s="40"/>
      <c r="I28" s="51"/>
      <c r="J28" s="51"/>
      <c r="K28" s="51"/>
      <c r="L28" s="51"/>
      <c r="M28" s="40"/>
      <c r="N28" s="40"/>
    </row>
    <row r="29" customFormat="false" ht="12.75" hidden="false" customHeight="false" outlineLevel="0" collapsed="false">
      <c r="A29" s="56"/>
      <c r="B29" s="61"/>
      <c r="C29" s="58"/>
      <c r="D29" s="56"/>
      <c r="E29" s="61"/>
      <c r="H29" s="40"/>
      <c r="I29" s="51"/>
      <c r="J29" s="51"/>
      <c r="K29" s="51"/>
      <c r="L29" s="51"/>
      <c r="M29" s="40"/>
      <c r="N29" s="40"/>
    </row>
    <row r="30" customFormat="false" ht="12.75" hidden="false" customHeight="false" outlineLevel="0" collapsed="false">
      <c r="A30" s="56" t="s">
        <v>37</v>
      </c>
      <c r="B30" s="61" t="n">
        <f aca="false">C22</f>
        <v>607.02</v>
      </c>
      <c r="C30" s="58"/>
      <c r="D30" s="56" t="s">
        <v>37</v>
      </c>
      <c r="E30" s="61" t="n">
        <f aca="false">B30</f>
        <v>607.02</v>
      </c>
      <c r="F30" s="18"/>
      <c r="G30" s="18"/>
      <c r="H30" s="40"/>
      <c r="I30" s="51"/>
      <c r="J30" s="51"/>
      <c r="K30" s="51"/>
      <c r="L30" s="51"/>
      <c r="M30" s="40"/>
      <c r="N30" s="40"/>
    </row>
    <row r="31" customFormat="false" ht="12.75" hidden="false" customHeight="false" outlineLevel="0" collapsed="false">
      <c r="A31" s="56"/>
      <c r="B31" s="61"/>
      <c r="C31" s="58"/>
      <c r="D31" s="56"/>
      <c r="E31" s="61"/>
      <c r="H31" s="40"/>
      <c r="I31" s="51"/>
      <c r="J31" s="51"/>
      <c r="K31" s="51"/>
      <c r="L31" s="51"/>
      <c r="M31" s="40"/>
      <c r="N31" s="40"/>
    </row>
    <row r="32" customFormat="false" ht="12.75" hidden="false" customHeight="false" outlineLevel="0" collapsed="false">
      <c r="A32" s="56" t="s">
        <v>38</v>
      </c>
      <c r="B32" s="61" t="n">
        <v>0</v>
      </c>
      <c r="C32" s="58"/>
      <c r="D32" s="56" t="s">
        <v>38</v>
      </c>
      <c r="E32" s="61" t="n">
        <v>0</v>
      </c>
      <c r="H32" s="40"/>
      <c r="I32" s="51"/>
      <c r="J32" s="51"/>
      <c r="K32" s="51"/>
      <c r="L32" s="51"/>
      <c r="M32" s="40"/>
      <c r="N32" s="40"/>
    </row>
    <row r="33" customFormat="false" ht="12.75" hidden="false" customHeight="false" outlineLevel="0" collapsed="false">
      <c r="A33" s="56"/>
      <c r="B33" s="61"/>
      <c r="C33" s="58"/>
      <c r="D33" s="56"/>
      <c r="E33" s="61"/>
      <c r="H33" s="40"/>
      <c r="I33" s="51"/>
      <c r="J33" s="51"/>
      <c r="K33" s="51"/>
      <c r="L33" s="51"/>
      <c r="M33" s="40"/>
      <c r="N33" s="40"/>
      <c r="Q33" s="7"/>
    </row>
    <row r="34" customFormat="false" ht="12.75" hidden="false" customHeight="false" outlineLevel="0" collapsed="false">
      <c r="A34" s="56" t="s">
        <v>39</v>
      </c>
      <c r="B34" s="61" t="n">
        <f aca="false">SUM(B28:B33)</f>
        <v>110382.3864</v>
      </c>
      <c r="C34" s="58"/>
      <c r="D34" s="56" t="s">
        <v>40</v>
      </c>
      <c r="E34" s="61" t="n">
        <f aca="false">SUM(E28:E33)</f>
        <v>110382.3864</v>
      </c>
      <c r="H34" s="40"/>
      <c r="I34" s="51"/>
      <c r="J34" s="51"/>
      <c r="K34" s="51"/>
      <c r="L34" s="51"/>
      <c r="M34" s="40"/>
      <c r="N34" s="40"/>
    </row>
    <row r="35" customFormat="false" ht="12.75" hidden="false" customHeight="false" outlineLevel="0" collapsed="false">
      <c r="A35" s="56"/>
      <c r="B35" s="61"/>
      <c r="C35" s="58"/>
      <c r="D35" s="56"/>
      <c r="E35" s="61"/>
      <c r="H35" s="40"/>
      <c r="I35" s="51"/>
      <c r="J35" s="51"/>
      <c r="K35" s="51"/>
      <c r="L35" s="51"/>
      <c r="M35" s="40"/>
      <c r="N35" s="40"/>
      <c r="U35" s="3"/>
    </row>
    <row r="36" customFormat="false" ht="12.75" hidden="false" customHeight="false" outlineLevel="0" collapsed="false">
      <c r="A36" s="62" t="s">
        <v>41</v>
      </c>
      <c r="B36" s="61" t="n">
        <f aca="false">B34*15%</f>
        <v>16557.35796</v>
      </c>
      <c r="C36" s="58"/>
      <c r="D36" s="62" t="s">
        <v>41</v>
      </c>
      <c r="E36" s="61" t="n">
        <f aca="false">E34*9%</f>
        <v>9934.414776</v>
      </c>
      <c r="H36" s="40"/>
      <c r="I36" s="51"/>
      <c r="J36" s="51"/>
      <c r="K36" s="51"/>
      <c r="L36" s="51"/>
      <c r="M36" s="40"/>
      <c r="N36" s="40"/>
    </row>
    <row r="37" customFormat="false" ht="12.75" hidden="false" customHeight="false" outlineLevel="0" collapsed="false">
      <c r="A37" s="56"/>
      <c r="B37" s="61"/>
      <c r="C37" s="58"/>
      <c r="D37" s="56"/>
      <c r="E37" s="61"/>
      <c r="H37" s="40"/>
      <c r="I37" s="51"/>
      <c r="J37" s="51"/>
      <c r="K37" s="51"/>
      <c r="L37" s="51"/>
      <c r="M37" s="40"/>
      <c r="N37" s="40"/>
    </row>
    <row r="38" customFormat="false" ht="12.75" hidden="false" customHeight="false" outlineLevel="0" collapsed="false">
      <c r="A38" s="62" t="s">
        <v>42</v>
      </c>
      <c r="B38" s="61" t="n">
        <f aca="false">(B34-60000)</f>
        <v>50382.3864</v>
      </c>
      <c r="C38" s="58"/>
      <c r="D38" s="56"/>
      <c r="E38" s="61"/>
      <c r="H38" s="40"/>
      <c r="I38" s="51"/>
      <c r="J38" s="51"/>
      <c r="K38" s="51"/>
      <c r="L38" s="51"/>
      <c r="M38" s="40"/>
      <c r="N38" s="40"/>
    </row>
    <row r="39" customFormat="false" ht="12.75" hidden="false" customHeight="false" outlineLevel="0" collapsed="false">
      <c r="A39" s="56"/>
      <c r="B39" s="61"/>
      <c r="C39" s="58"/>
      <c r="D39" s="56"/>
      <c r="E39" s="61"/>
      <c r="H39" s="40"/>
      <c r="I39" s="51"/>
      <c r="J39" s="51"/>
      <c r="K39" s="51"/>
      <c r="L39" s="51"/>
      <c r="M39" s="40"/>
      <c r="N39" s="40"/>
    </row>
    <row r="40" customFormat="false" ht="12.75" hidden="false" customHeight="false" outlineLevel="0" collapsed="false">
      <c r="A40" s="62" t="s">
        <v>43</v>
      </c>
      <c r="B40" s="61" t="n">
        <f aca="false">B38*10%</f>
        <v>5038.23864</v>
      </c>
      <c r="C40" s="58"/>
      <c r="D40" s="56"/>
      <c r="E40" s="61"/>
      <c r="H40" s="40"/>
      <c r="I40" s="51"/>
      <c r="J40" s="63"/>
      <c r="K40" s="51"/>
      <c r="L40" s="51"/>
      <c r="M40" s="40"/>
      <c r="N40" s="40"/>
    </row>
    <row r="41" customFormat="false" ht="12.75" hidden="false" customHeight="false" outlineLevel="0" collapsed="false">
      <c r="A41" s="56"/>
      <c r="B41" s="61"/>
      <c r="C41" s="58"/>
      <c r="D41" s="56"/>
      <c r="E41" s="61"/>
      <c r="H41" s="40"/>
      <c r="I41" s="63"/>
      <c r="J41" s="51"/>
      <c r="K41" s="63"/>
      <c r="L41" s="51"/>
      <c r="M41" s="40"/>
      <c r="N41" s="40"/>
    </row>
    <row r="42" customFormat="false" ht="12.75" hidden="false" customHeight="false" outlineLevel="0" collapsed="false">
      <c r="A42" s="56" t="s">
        <v>41</v>
      </c>
      <c r="B42" s="61" t="n">
        <f aca="false">B36+B40</f>
        <v>21595.5966</v>
      </c>
      <c r="C42" s="58"/>
      <c r="D42" s="56"/>
      <c r="E42" s="61"/>
      <c r="H42" s="40"/>
      <c r="I42" s="40"/>
      <c r="J42" s="40"/>
      <c r="K42" s="40"/>
      <c r="L42" s="40"/>
      <c r="M42" s="40"/>
      <c r="N42" s="40"/>
      <c r="P42" s="3"/>
    </row>
    <row r="43" customFormat="false" ht="12.75" hidden="false" customHeight="false" outlineLevel="0" collapsed="false">
      <c r="A43" s="56"/>
      <c r="B43" s="61"/>
      <c r="C43" s="58"/>
      <c r="D43" s="56"/>
      <c r="E43" s="61"/>
    </row>
    <row r="44" customFormat="false" ht="12.75" hidden="false" customHeight="false" outlineLevel="0" collapsed="false">
      <c r="A44" s="56" t="s">
        <v>44</v>
      </c>
      <c r="B44" s="61" t="n">
        <f aca="false">-D16</f>
        <v>-3822.0276</v>
      </c>
      <c r="C44" s="58"/>
      <c r="D44" s="56"/>
      <c r="E44" s="61"/>
    </row>
    <row r="45" customFormat="false" ht="12.75" hidden="false" customHeight="false" outlineLevel="0" collapsed="false">
      <c r="A45" s="56"/>
      <c r="B45" s="61"/>
      <c r="C45" s="58"/>
      <c r="D45" s="56"/>
      <c r="E45" s="61"/>
      <c r="I45" s="64"/>
    </row>
    <row r="46" customFormat="false" ht="13.5" hidden="false" customHeight="false" outlineLevel="0" collapsed="false">
      <c r="A46" s="65" t="s">
        <v>45</v>
      </c>
      <c r="B46" s="66" t="n">
        <f aca="false">B42+B44</f>
        <v>17773.569</v>
      </c>
      <c r="C46" s="67"/>
      <c r="D46" s="68" t="s">
        <v>46</v>
      </c>
      <c r="E46" s="69" t="n">
        <f aca="false">E36</f>
        <v>9934.414776</v>
      </c>
      <c r="P46" s="3"/>
    </row>
    <row r="47" customFormat="false" ht="13.5" hidden="false" customHeight="false" outlineLevel="0" collapsed="false">
      <c r="A47" s="70" t="s">
        <v>47</v>
      </c>
      <c r="B47" s="71" t="n">
        <f aca="false">B42</f>
        <v>21595.5966</v>
      </c>
      <c r="E47" s="72" t="s">
        <v>48</v>
      </c>
    </row>
    <row r="48" customFormat="false" ht="12.75" hidden="false" customHeight="false" outlineLevel="0" collapsed="false">
      <c r="A48" s="73" t="s">
        <v>49</v>
      </c>
      <c r="B48" s="74" t="n">
        <f aca="false">-B44</f>
        <v>3822.0276</v>
      </c>
      <c r="P48" s="21"/>
    </row>
    <row r="49" customFormat="false" ht="13.5" hidden="false" customHeight="false" outlineLevel="0" collapsed="false">
      <c r="A49" s="75" t="s">
        <v>50</v>
      </c>
      <c r="B49" s="76" t="n">
        <f aca="false">B46</f>
        <v>17773.569</v>
      </c>
      <c r="D49" s="77"/>
      <c r="E49" s="78"/>
      <c r="P49" s="21"/>
    </row>
    <row r="50" customFormat="false" ht="12.75" hidden="false" customHeight="false" outlineLevel="0" collapsed="false">
      <c r="B50" s="78"/>
      <c r="E50" s="78"/>
    </row>
    <row r="51" customFormat="false" ht="12.75" hidden="false" customHeight="false" outlineLevel="0" collapsed="false">
      <c r="A51" s="79"/>
      <c r="B51" s="78"/>
      <c r="D51" s="79"/>
      <c r="E51" s="78"/>
    </row>
    <row r="52" customFormat="false" ht="12.75" hidden="false" customHeight="false" outlineLevel="0" collapsed="false">
      <c r="B52" s="78"/>
      <c r="E52" s="78"/>
      <c r="O52" s="0" t="s">
        <v>51</v>
      </c>
      <c r="P52" s="0" t="n">
        <v>104427.88</v>
      </c>
    </row>
    <row r="53" customFormat="false" ht="12.75" hidden="false" customHeight="false" outlineLevel="0" collapsed="false">
      <c r="A53" s="80"/>
      <c r="B53" s="78"/>
      <c r="D53" s="80"/>
      <c r="E53" s="78"/>
      <c r="O53" s="0" t="s">
        <v>52</v>
      </c>
      <c r="P53" s="0" t="n">
        <v>104454.9</v>
      </c>
    </row>
    <row r="54" customFormat="false" ht="12.75" hidden="false" customHeight="false" outlineLevel="0" collapsed="false">
      <c r="A54" s="80"/>
      <c r="B54" s="78"/>
      <c r="C54" s="0" t="s">
        <v>29</v>
      </c>
      <c r="D54" s="21" t="n">
        <f aca="false">B49+E46</f>
        <v>27707.983776</v>
      </c>
      <c r="E54" s="78"/>
      <c r="O54" s="0" t="s">
        <v>53</v>
      </c>
      <c r="P54" s="0" t="n">
        <v>-27.02</v>
      </c>
    </row>
  </sheetData>
  <mergeCells count="8">
    <mergeCell ref="D8:E8"/>
    <mergeCell ref="H8:K8"/>
    <mergeCell ref="M8:P8"/>
    <mergeCell ref="R8:S8"/>
    <mergeCell ref="H9:I9"/>
    <mergeCell ref="D10:E10"/>
    <mergeCell ref="A16:B16"/>
    <mergeCell ref="A18:B18"/>
  </mergeCells>
  <printOptions headings="false" gridLines="false" gridLinesSet="true" horizontalCentered="false" verticalCentered="false"/>
  <pageMargins left="0.433333333333333" right="0.354166666666667" top="0.984027777777778" bottom="0.984027777777778" header="0.511805555555555" footer="0.511805555555555"/>
  <pageSetup paperSize="1" scale="100" firstPageNumber="0" fitToWidth="1" fitToHeight="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LibreOffice/5.3.6.1$Linux_X86_64 LibreOffice_project/30$Build-1</Application>
  <Company>EPT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2004-12-14T11:25:46Z</dcterms:created>
  <dc:creator>EPT</dc:creator>
  <dc:description/>
  <dc:language>pt-BR</dc:language>
  <cp:lastModifiedBy>User</cp:lastModifiedBy>
  <cp:lastPrinted>2020-01-28T18:14:19Z</cp:lastPrinted>
  <dcterms:modified xsi:type="dcterms:W3CDTF">2020-04-30T17:03:28Z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EPT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