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245"/>
  </bookViews>
  <sheets>
    <sheet name="Quadro Comparativo" sheetId="1" r:id="rId1"/>
    <sheet name="Quadro Resumo" sheetId="2" r:id="rId2"/>
    <sheet name="Plan3" sheetId="3" r:id="rId3"/>
  </sheets>
  <calcPr calcId="144525"/>
</workbook>
</file>

<file path=xl/calcChain.xml><?xml version="1.0" encoding="utf-8"?>
<calcChain xmlns="http://schemas.openxmlformats.org/spreadsheetml/2006/main">
  <c r="M75" i="1" l="1"/>
  <c r="K75" i="1"/>
  <c r="G75" i="1"/>
  <c r="E75" i="1"/>
  <c r="C75" i="1"/>
  <c r="K32" i="1" l="1"/>
  <c r="G45" i="1"/>
  <c r="G32" i="1"/>
  <c r="E45" i="1" l="1"/>
  <c r="E32" i="1"/>
  <c r="M34" i="1" l="1"/>
  <c r="I34" i="1"/>
  <c r="C34" i="1"/>
  <c r="K34" i="1"/>
  <c r="G34" i="1"/>
  <c r="E34" i="1"/>
  <c r="M87" i="1" l="1"/>
  <c r="K19" i="1" l="1"/>
  <c r="G71" i="1"/>
  <c r="G58" i="1"/>
  <c r="G19" i="1"/>
  <c r="M73" i="1" l="1"/>
  <c r="K73" i="1"/>
  <c r="I73" i="1"/>
  <c r="G73" i="1"/>
  <c r="E71" i="1"/>
  <c r="E73" i="1" s="1"/>
  <c r="M60" i="1"/>
  <c r="K60" i="1"/>
  <c r="I60" i="1"/>
  <c r="G60" i="1"/>
  <c r="E58" i="1"/>
  <c r="E60" i="1" s="1"/>
  <c r="M47" i="1"/>
  <c r="K47" i="1"/>
  <c r="I47" i="1"/>
  <c r="I75" i="1" s="1"/>
  <c r="G47" i="1"/>
  <c r="E47" i="1"/>
  <c r="E19" i="1"/>
  <c r="E21" i="1" s="1"/>
  <c r="M21" i="1"/>
  <c r="K21" i="1"/>
  <c r="I21" i="1"/>
  <c r="G21" i="1"/>
  <c r="M90" i="1"/>
  <c r="K90" i="1"/>
  <c r="I90" i="1"/>
  <c r="G90" i="1"/>
  <c r="E90" i="1"/>
  <c r="C90" i="1"/>
  <c r="M95" i="1" l="1"/>
  <c r="K95" i="1"/>
  <c r="I95" i="1"/>
  <c r="G95" i="1"/>
  <c r="E95" i="1"/>
  <c r="C73" i="1"/>
  <c r="C60" i="1"/>
  <c r="C47" i="1"/>
  <c r="C21" i="1"/>
  <c r="C95" i="1" l="1"/>
</calcChain>
</file>

<file path=xl/sharedStrings.xml><?xml version="1.0" encoding="utf-8"?>
<sst xmlns="http://schemas.openxmlformats.org/spreadsheetml/2006/main" count="127" uniqueCount="48">
  <si>
    <t>QUADRO COMPARATIVO PARA ANÁLISE DE GERENCIAMENTO E ADMINISTRAÇÃO CONDOMÍNIO RIO NEGRO</t>
  </si>
  <si>
    <t>GERENCIAMENTO</t>
  </si>
  <si>
    <t>CBRE</t>
  </si>
  <si>
    <t>CUSHMAN</t>
  </si>
  <si>
    <t>HERSIL</t>
  </si>
  <si>
    <t>INOVA</t>
  </si>
  <si>
    <t>JLL</t>
  </si>
  <si>
    <t>Gerente de Propriedade</t>
  </si>
  <si>
    <t>Analista Financeiro</t>
  </si>
  <si>
    <t>ADMINISTRAÇÃO</t>
  </si>
  <si>
    <t>NEWMARK</t>
  </si>
  <si>
    <t>Salário Base</t>
  </si>
  <si>
    <t>Assistência odontológica</t>
  </si>
  <si>
    <t>Assistência Médica</t>
  </si>
  <si>
    <t>Seguro de Vida</t>
  </si>
  <si>
    <t>Vale Transporte</t>
  </si>
  <si>
    <t>Cesta Básica</t>
  </si>
  <si>
    <t>Auxílio Refeição</t>
  </si>
  <si>
    <t>PPRA/PCMSO</t>
  </si>
  <si>
    <t>Outros</t>
  </si>
  <si>
    <t>Assistente Financeiro</t>
  </si>
  <si>
    <t>Encargos Sociais</t>
  </si>
  <si>
    <t>SubTotal</t>
  </si>
  <si>
    <t>Impostos</t>
  </si>
  <si>
    <t>Back Office</t>
  </si>
  <si>
    <t>Software</t>
  </si>
  <si>
    <t>Taxa Administração</t>
  </si>
  <si>
    <t>EMPRESAS</t>
  </si>
  <si>
    <t>TOTAL GERAL</t>
  </si>
  <si>
    <t>OBSERVAÇÕES</t>
  </si>
  <si>
    <t>DOCUMENTAÇÃO</t>
  </si>
  <si>
    <t>Proposta Técnica</t>
  </si>
  <si>
    <t>Proposta Comercial</t>
  </si>
  <si>
    <t>Atestados</t>
  </si>
  <si>
    <t>ok</t>
  </si>
  <si>
    <t>TOTAL B</t>
  </si>
  <si>
    <t>TOTAL A</t>
  </si>
  <si>
    <t>1º</t>
  </si>
  <si>
    <t>2º</t>
  </si>
  <si>
    <t>3º</t>
  </si>
  <si>
    <t>4º</t>
  </si>
  <si>
    <t>5º</t>
  </si>
  <si>
    <t>6º</t>
  </si>
  <si>
    <t>HERSIL dará um desconto na taxa de administração de R$ 8400,00 nos seis primeiros meses</t>
  </si>
  <si>
    <t>CBRE dará Carência na taxa de administração 3 primeiros meses,isto é, custo ZERO, de 4 a 6 meses R$ 13.000,00 / de 7 a 9 meses R$ 19.000,00 e de 10 meses em diante , R$ 26.000,00</t>
  </si>
  <si>
    <t>Dirigente de Infra</t>
  </si>
  <si>
    <t>Coordenador de Operações</t>
  </si>
  <si>
    <t>1°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</si>
</sst>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u/>
      <sz val="14"/>
      <color theme="0"/>
      <name val="Calibri"/>
      <family val="2"/>
      <scheme val="minor"/>
    </font>
    <font>
      <b/>
      <i/>
      <u/>
      <sz val="16"/>
      <color theme="0"/>
      <name val="Calibri"/>
      <family val="2"/>
      <scheme val="minor"/>
    </font>
    <font>
      <b/>
      <i/>
      <u/>
      <sz val="12"/>
      <color theme="1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9933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4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2" fontId="0" fillId="0" borderId="0" xfId="0" applyNumberFormat="1"/>
    <xf numFmtId="2" fontId="2" fillId="0" borderId="0" xfId="0" applyNumberFormat="1" applyFont="1"/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2" fontId="0" fillId="0" borderId="2" xfId="0" applyNumberFormat="1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3" fillId="0" borderId="7" xfId="0" applyFont="1" applyBorder="1"/>
    <xf numFmtId="0" fontId="3" fillId="0" borderId="8" xfId="0" applyFont="1" applyBorder="1"/>
    <xf numFmtId="0" fontId="7" fillId="0" borderId="0" xfId="0" applyFont="1"/>
    <xf numFmtId="2" fontId="4" fillId="3" borderId="10" xfId="0" applyNumberFormat="1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2" fontId="4" fillId="3" borderId="0" xfId="0" applyNumberFormat="1" applyFont="1" applyFill="1" applyBorder="1"/>
    <xf numFmtId="0" fontId="4" fillId="3" borderId="0" xfId="0" applyFont="1" applyFill="1" applyBorder="1"/>
    <xf numFmtId="0" fontId="8" fillId="0" borderId="0" xfId="0" applyFont="1"/>
    <xf numFmtId="0" fontId="9" fillId="0" borderId="0" xfId="0" applyFont="1"/>
    <xf numFmtId="2" fontId="6" fillId="0" borderId="2" xfId="0" applyNumberFormat="1" applyFont="1" applyBorder="1" applyAlignment="1">
      <alignment horizontal="center" vertical="center"/>
    </xf>
    <xf numFmtId="2" fontId="10" fillId="0" borderId="7" xfId="0" applyNumberFormat="1" applyFont="1" applyBorder="1" applyAlignment="1">
      <alignment horizontal="center"/>
    </xf>
    <xf numFmtId="0" fontId="0" fillId="0" borderId="1" xfId="0" applyBorder="1"/>
    <xf numFmtId="2" fontId="0" fillId="0" borderId="3" xfId="0" applyNumberFormat="1" applyBorder="1"/>
    <xf numFmtId="0" fontId="0" fillId="0" borderId="6" xfId="0" applyBorder="1"/>
    <xf numFmtId="2" fontId="0" fillId="0" borderId="7" xfId="0" applyNumberFormat="1" applyBorder="1"/>
    <xf numFmtId="2" fontId="0" fillId="0" borderId="8" xfId="0" applyNumberFormat="1" applyBorder="1"/>
    <xf numFmtId="0" fontId="8" fillId="0" borderId="0" xfId="0" applyFont="1" applyAlignment="1">
      <alignment vertical="center"/>
    </xf>
    <xf numFmtId="2" fontId="9" fillId="0" borderId="0" xfId="0" applyNumberFormat="1" applyFont="1" applyAlignment="1">
      <alignment vertical="center"/>
    </xf>
    <xf numFmtId="0" fontId="3" fillId="6" borderId="1" xfId="0" applyFont="1" applyFill="1" applyBorder="1"/>
    <xf numFmtId="0" fontId="3" fillId="6" borderId="2" xfId="0" applyFont="1" applyFill="1" applyBorder="1"/>
    <xf numFmtId="2" fontId="3" fillId="6" borderId="2" xfId="0" applyNumberFormat="1" applyFont="1" applyFill="1" applyBorder="1"/>
    <xf numFmtId="0" fontId="0" fillId="6" borderId="2" xfId="0" applyFill="1" applyBorder="1"/>
    <xf numFmtId="0" fontId="0" fillId="6" borderId="3" xfId="0" applyFill="1" applyBorder="1"/>
    <xf numFmtId="0" fontId="2" fillId="6" borderId="4" xfId="0" applyFont="1" applyFill="1" applyBorder="1"/>
    <xf numFmtId="0" fontId="3" fillId="6" borderId="0" xfId="0" applyFont="1" applyFill="1" applyBorder="1"/>
    <xf numFmtId="2" fontId="3" fillId="6" borderId="0" xfId="0" applyNumberFormat="1" applyFont="1" applyFill="1" applyBorder="1"/>
    <xf numFmtId="0" fontId="0" fillId="6" borderId="0" xfId="0" applyFill="1" applyBorder="1"/>
    <xf numFmtId="0" fontId="0" fillId="6" borderId="5" xfId="0" applyFill="1" applyBorder="1"/>
    <xf numFmtId="0" fontId="3" fillId="6" borderId="4" xfId="0" applyFont="1" applyFill="1" applyBorder="1"/>
    <xf numFmtId="0" fontId="3" fillId="6" borderId="6" xfId="0" applyFont="1" applyFill="1" applyBorder="1"/>
    <xf numFmtId="0" fontId="3" fillId="6" borderId="7" xfId="0" applyFont="1" applyFill="1" applyBorder="1"/>
    <xf numFmtId="2" fontId="3" fillId="6" borderId="7" xfId="0" applyNumberFormat="1" applyFont="1" applyFill="1" applyBorder="1"/>
    <xf numFmtId="0" fontId="0" fillId="6" borderId="7" xfId="0" applyFill="1" applyBorder="1"/>
    <xf numFmtId="0" fontId="0" fillId="6" borderId="8" xfId="0" applyFill="1" applyBorder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0" xfId="0" applyFont="1" applyBorder="1"/>
    <xf numFmtId="0" fontId="3" fillId="0" borderId="5" xfId="0" applyFont="1" applyBorder="1"/>
    <xf numFmtId="0" fontId="3" fillId="0" borderId="6" xfId="0" applyFont="1" applyBorder="1"/>
    <xf numFmtId="2" fontId="0" fillId="0" borderId="0" xfId="0" applyNumberFormat="1" applyBorder="1" applyAlignment="1">
      <alignment horizontal="center"/>
    </xf>
    <xf numFmtId="2" fontId="2" fillId="2" borderId="10" xfId="0" applyNumberFormat="1" applyFont="1" applyFill="1" applyBorder="1" applyAlignment="1">
      <alignment horizontal="center"/>
    </xf>
    <xf numFmtId="2" fontId="3" fillId="0" borderId="2" xfId="0" applyNumberFormat="1" applyFont="1" applyBorder="1" applyAlignment="1">
      <alignment horizontal="center"/>
    </xf>
    <xf numFmtId="2" fontId="3" fillId="0" borderId="0" xfId="0" applyNumberFormat="1" applyFont="1" applyBorder="1" applyAlignment="1">
      <alignment horizontal="center"/>
    </xf>
    <xf numFmtId="2" fontId="3" fillId="0" borderId="7" xfId="0" applyNumberFormat="1" applyFont="1" applyBorder="1" applyAlignment="1">
      <alignment horizontal="center"/>
    </xf>
    <xf numFmtId="2" fontId="0" fillId="0" borderId="5" xfId="0" applyNumberFormat="1" applyFont="1" applyBorder="1" applyAlignment="1">
      <alignment horizontal="center"/>
    </xf>
    <xf numFmtId="2" fontId="11" fillId="0" borderId="0" xfId="0" applyNumberFormat="1" applyFont="1" applyAlignment="1">
      <alignment vertical="center"/>
    </xf>
    <xf numFmtId="2" fontId="11" fillId="0" borderId="12" xfId="0" applyNumberFormat="1" applyFont="1" applyBorder="1" applyAlignment="1">
      <alignment horizontal="center" vertical="center"/>
    </xf>
    <xf numFmtId="2" fontId="11" fillId="0" borderId="13" xfId="0" applyNumberFormat="1" applyFont="1" applyBorder="1" applyAlignment="1">
      <alignment horizontal="center" vertical="center"/>
    </xf>
    <xf numFmtId="2" fontId="11" fillId="0" borderId="12" xfId="0" applyNumberFormat="1" applyFont="1" applyBorder="1" applyAlignment="1">
      <alignment horizontal="center" vertical="center" wrapText="1"/>
    </xf>
    <xf numFmtId="2" fontId="11" fillId="0" borderId="1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5" borderId="9" xfId="0" applyFont="1" applyFill="1" applyBorder="1" applyAlignment="1">
      <alignment horizontal="left"/>
    </xf>
    <xf numFmtId="0" fontId="2" fillId="5" borderId="10" xfId="0" applyFont="1" applyFill="1" applyBorder="1" applyAlignment="1">
      <alignment horizontal="left"/>
    </xf>
    <xf numFmtId="0" fontId="2" fillId="5" borderId="11" xfId="0" applyFont="1" applyFill="1" applyBorder="1" applyAlignment="1">
      <alignment horizontal="left"/>
    </xf>
    <xf numFmtId="2" fontId="10" fillId="0" borderId="1" xfId="0" applyNumberFormat="1" applyFont="1" applyBorder="1" applyAlignment="1">
      <alignment horizontal="center" vertical="center"/>
    </xf>
    <xf numFmtId="2" fontId="10" fillId="0" borderId="6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7" xfId="0" applyNumberFormat="1" applyFont="1" applyBorder="1" applyAlignment="1">
      <alignment horizontal="center" vertical="center"/>
    </xf>
    <xf numFmtId="2" fontId="10" fillId="0" borderId="3" xfId="0" applyNumberFormat="1" applyFont="1" applyBorder="1" applyAlignment="1">
      <alignment horizontal="center" vertical="center"/>
    </xf>
    <xf numFmtId="2" fontId="10" fillId="0" borderId="8" xfId="0" applyNumberFormat="1" applyFont="1" applyBorder="1" applyAlignment="1">
      <alignment horizontal="center" vertical="center"/>
    </xf>
    <xf numFmtId="2" fontId="4" fillId="3" borderId="2" xfId="0" applyNumberFormat="1" applyFont="1" applyFill="1" applyBorder="1" applyAlignment="1">
      <alignment horizontal="center" vertical="center"/>
    </xf>
    <xf numFmtId="2" fontId="4" fillId="3" borderId="0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left" vertical="center"/>
    </xf>
    <xf numFmtId="0" fontId="2" fillId="7" borderId="2" xfId="0" applyFont="1" applyFill="1" applyBorder="1" applyAlignment="1">
      <alignment horizontal="left" vertical="center"/>
    </xf>
    <xf numFmtId="0" fontId="2" fillId="7" borderId="3" xfId="0" applyFont="1" applyFill="1" applyBorder="1" applyAlignment="1">
      <alignment horizontal="left" vertical="center"/>
    </xf>
    <xf numFmtId="0" fontId="2" fillId="7" borderId="6" xfId="0" applyFont="1" applyFill="1" applyBorder="1" applyAlignment="1">
      <alignment horizontal="left" vertical="center"/>
    </xf>
    <xf numFmtId="0" fontId="2" fillId="7" borderId="7" xfId="0" applyFont="1" applyFill="1" applyBorder="1" applyAlignment="1">
      <alignment horizontal="left" vertical="center"/>
    </xf>
    <xf numFmtId="0" fontId="2" fillId="7" borderId="8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0" fontId="2" fillId="5" borderId="8" xfId="0" applyFont="1" applyFill="1" applyBorder="1" applyAlignment="1">
      <alignment horizontal="left"/>
    </xf>
    <xf numFmtId="2" fontId="9" fillId="0" borderId="12" xfId="0" applyNumberFormat="1" applyFont="1" applyBorder="1" applyAlignment="1">
      <alignment horizontal="center" vertical="center"/>
    </xf>
    <xf numFmtId="2" fontId="9" fillId="0" borderId="1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  <color rgb="FF9933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7"/>
  <sheetViews>
    <sheetView showGridLines="0" tabSelected="1" topLeftCell="A44" workbookViewId="0">
      <selection activeCell="P100" sqref="P100"/>
    </sheetView>
  </sheetViews>
  <sheetFormatPr defaultRowHeight="15" x14ac:dyDescent="0.25"/>
  <cols>
    <col min="1" max="1" width="16.5703125" bestFit="1" customWidth="1"/>
    <col min="2" max="2" width="24.28515625" bestFit="1" customWidth="1"/>
    <col min="3" max="3" width="14.42578125" style="5" bestFit="1" customWidth="1"/>
    <col min="4" max="4" width="3.7109375" style="5" customWidth="1"/>
    <col min="5" max="5" width="12.85546875" style="5" bestFit="1" customWidth="1"/>
    <col min="6" max="6" width="3.7109375" style="5" customWidth="1"/>
    <col min="7" max="7" width="12.85546875" style="5" bestFit="1" customWidth="1"/>
    <col min="8" max="8" width="3.7109375" style="5" customWidth="1"/>
    <col min="9" max="9" width="12.85546875" style="5" bestFit="1" customWidth="1"/>
    <col min="10" max="10" width="3.7109375" style="5" customWidth="1"/>
    <col min="11" max="11" width="14.42578125" style="5" bestFit="1" customWidth="1"/>
    <col min="12" max="12" width="3.7109375" style="5" customWidth="1"/>
    <col min="13" max="13" width="12.85546875" style="5" bestFit="1" customWidth="1"/>
    <col min="17" max="17" width="9.140625" customWidth="1"/>
  </cols>
  <sheetData>
    <row r="1" spans="1:16" x14ac:dyDescent="0.25">
      <c r="A1" s="91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3"/>
    </row>
    <row r="2" spans="1:16" x14ac:dyDescent="0.25">
      <c r="A2" s="94"/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6"/>
    </row>
    <row r="3" spans="1:16" x14ac:dyDescent="0.25">
      <c r="A3" s="94"/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6"/>
    </row>
    <row r="4" spans="1:16" ht="15.75" thickBot="1" x14ac:dyDescent="0.3">
      <c r="A4" s="97"/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9"/>
    </row>
    <row r="5" spans="1:16" ht="21" x14ac:dyDescent="0.25">
      <c r="A5" s="79" t="s">
        <v>27</v>
      </c>
      <c r="B5" s="80"/>
      <c r="C5" s="73" t="s">
        <v>2</v>
      </c>
      <c r="D5" s="24"/>
      <c r="E5" s="73" t="s">
        <v>3</v>
      </c>
      <c r="F5" s="24"/>
      <c r="G5" s="73" t="s">
        <v>4</v>
      </c>
      <c r="H5" s="24"/>
      <c r="I5" s="73" t="s">
        <v>5</v>
      </c>
      <c r="J5" s="24"/>
      <c r="K5" s="73" t="s">
        <v>6</v>
      </c>
      <c r="L5" s="24"/>
      <c r="M5" s="73" t="s">
        <v>10</v>
      </c>
      <c r="N5" s="3"/>
      <c r="O5" s="3"/>
      <c r="P5" s="4"/>
    </row>
    <row r="6" spans="1:16" s="2" customFormat="1" ht="16.5" thickBot="1" x14ac:dyDescent="0.3">
      <c r="A6" s="81"/>
      <c r="B6" s="82"/>
      <c r="C6" s="74"/>
      <c r="D6" s="25"/>
      <c r="E6" s="74"/>
      <c r="F6" s="25"/>
      <c r="G6" s="74"/>
      <c r="H6" s="25"/>
      <c r="I6" s="74"/>
      <c r="J6" s="25"/>
      <c r="K6" s="74"/>
      <c r="L6" s="25"/>
      <c r="M6" s="74"/>
      <c r="N6" s="14"/>
      <c r="O6" s="14"/>
      <c r="P6" s="15"/>
    </row>
    <row r="7" spans="1:16" ht="15.75" thickBot="1" x14ac:dyDescent="0.3"/>
    <row r="8" spans="1:16" x14ac:dyDescent="0.25">
      <c r="A8" s="85" t="s">
        <v>1</v>
      </c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7"/>
    </row>
    <row r="9" spans="1:16" ht="15.75" thickBot="1" x14ac:dyDescent="0.3">
      <c r="A9" s="88"/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90"/>
    </row>
    <row r="10" spans="1:16" ht="15.75" thickBot="1" x14ac:dyDescent="0.3">
      <c r="B10" s="100" t="s">
        <v>7</v>
      </c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102"/>
    </row>
    <row r="11" spans="1:16" x14ac:dyDescent="0.25">
      <c r="B11" s="11" t="s">
        <v>11</v>
      </c>
      <c r="C11" s="56">
        <v>11500</v>
      </c>
      <c r="D11" s="56"/>
      <c r="E11" s="56">
        <v>11500</v>
      </c>
      <c r="F11" s="56"/>
      <c r="G11" s="56">
        <v>9000</v>
      </c>
      <c r="H11" s="56"/>
      <c r="I11" s="56">
        <v>8000</v>
      </c>
      <c r="J11" s="56"/>
      <c r="K11" s="56">
        <v>10000</v>
      </c>
      <c r="L11" s="56"/>
      <c r="M11" s="56">
        <v>11000</v>
      </c>
      <c r="N11" s="12"/>
      <c r="O11" s="12"/>
      <c r="P11" s="13"/>
    </row>
    <row r="12" spans="1:16" x14ac:dyDescent="0.25">
      <c r="B12" s="11" t="s">
        <v>12</v>
      </c>
      <c r="C12" s="56"/>
      <c r="D12" s="56"/>
      <c r="E12" s="56">
        <v>23</v>
      </c>
      <c r="F12" s="56"/>
      <c r="G12" s="56"/>
      <c r="H12" s="56"/>
      <c r="I12" s="56">
        <v>42.01</v>
      </c>
      <c r="J12" s="56"/>
      <c r="K12" s="56"/>
      <c r="L12" s="56"/>
      <c r="M12" s="56">
        <v>13</v>
      </c>
      <c r="N12" s="12"/>
      <c r="O12" s="12"/>
      <c r="P12" s="13"/>
    </row>
    <row r="13" spans="1:16" x14ac:dyDescent="0.25">
      <c r="B13" s="11" t="s">
        <v>13</v>
      </c>
      <c r="C13" s="56">
        <v>943.77</v>
      </c>
      <c r="D13" s="56"/>
      <c r="E13" s="56">
        <v>1065.43</v>
      </c>
      <c r="F13" s="56"/>
      <c r="G13" s="56">
        <v>800</v>
      </c>
      <c r="H13" s="56"/>
      <c r="I13" s="56">
        <v>252.5</v>
      </c>
      <c r="J13" s="56"/>
      <c r="K13" s="56">
        <v>923</v>
      </c>
      <c r="L13" s="56"/>
      <c r="M13" s="56">
        <v>1218.71</v>
      </c>
      <c r="N13" s="12"/>
      <c r="O13" s="12"/>
      <c r="P13" s="13"/>
    </row>
    <row r="14" spans="1:16" x14ac:dyDescent="0.25">
      <c r="B14" s="11" t="s">
        <v>14</v>
      </c>
      <c r="C14" s="56">
        <v>10</v>
      </c>
      <c r="D14" s="56"/>
      <c r="E14" s="56">
        <v>30.81</v>
      </c>
      <c r="F14" s="56"/>
      <c r="G14" s="56">
        <v>16.84</v>
      </c>
      <c r="H14" s="56"/>
      <c r="I14" s="56">
        <v>25.28</v>
      </c>
      <c r="J14" s="56"/>
      <c r="K14" s="56">
        <v>22.44</v>
      </c>
      <c r="L14" s="56"/>
      <c r="M14" s="56">
        <v>10</v>
      </c>
      <c r="N14" s="12"/>
      <c r="O14" s="12"/>
      <c r="P14" s="13"/>
    </row>
    <row r="15" spans="1:16" x14ac:dyDescent="0.25">
      <c r="B15" s="11" t="s">
        <v>15</v>
      </c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12"/>
      <c r="O15" s="12"/>
      <c r="P15" s="13"/>
    </row>
    <row r="16" spans="1:16" x14ac:dyDescent="0.25">
      <c r="B16" s="11" t="s">
        <v>16</v>
      </c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>
        <v>120.88</v>
      </c>
      <c r="N16" s="12"/>
      <c r="O16" s="12"/>
      <c r="P16" s="13"/>
    </row>
    <row r="17" spans="2:16" x14ac:dyDescent="0.25">
      <c r="B17" s="11" t="s">
        <v>17</v>
      </c>
      <c r="C17" s="56">
        <v>453.6</v>
      </c>
      <c r="D17" s="56"/>
      <c r="E17" s="56">
        <v>407.4</v>
      </c>
      <c r="F17" s="56"/>
      <c r="G17" s="56">
        <v>528</v>
      </c>
      <c r="H17" s="56"/>
      <c r="I17" s="56">
        <v>497</v>
      </c>
      <c r="J17" s="56"/>
      <c r="K17" s="56">
        <v>421</v>
      </c>
      <c r="L17" s="56"/>
      <c r="M17" s="56">
        <v>554.4</v>
      </c>
      <c r="N17" s="12"/>
      <c r="O17" s="12"/>
      <c r="P17" s="13"/>
    </row>
    <row r="18" spans="2:16" x14ac:dyDescent="0.25">
      <c r="B18" s="11" t="s">
        <v>18</v>
      </c>
      <c r="C18" s="56">
        <v>14.67</v>
      </c>
      <c r="D18" s="56"/>
      <c r="E18" s="56"/>
      <c r="F18" s="56"/>
      <c r="G18" s="56">
        <v>50</v>
      </c>
      <c r="H18" s="56"/>
      <c r="I18" s="56">
        <v>12.57</v>
      </c>
      <c r="J18" s="56"/>
      <c r="K18" s="56">
        <v>84.68</v>
      </c>
      <c r="L18" s="56"/>
      <c r="M18" s="56">
        <v>20</v>
      </c>
      <c r="N18" s="12"/>
      <c r="O18" s="12"/>
      <c r="P18" s="13"/>
    </row>
    <row r="19" spans="2:16" x14ac:dyDescent="0.25">
      <c r="B19" s="11" t="s">
        <v>19</v>
      </c>
      <c r="C19" s="56">
        <v>747.5</v>
      </c>
      <c r="D19" s="56"/>
      <c r="E19" s="56">
        <f>16.96+70.45</f>
        <v>87.41</v>
      </c>
      <c r="F19" s="56"/>
      <c r="G19" s="56">
        <f>150+375</f>
        <v>525</v>
      </c>
      <c r="H19" s="56"/>
      <c r="I19" s="56"/>
      <c r="J19" s="56"/>
      <c r="K19" s="56">
        <f>300+1678</f>
        <v>1978</v>
      </c>
      <c r="L19" s="56"/>
      <c r="M19" s="56">
        <v>450</v>
      </c>
      <c r="N19" s="12"/>
      <c r="O19" s="12"/>
      <c r="P19" s="13"/>
    </row>
    <row r="20" spans="2:16" ht="15.75" thickBot="1" x14ac:dyDescent="0.3">
      <c r="B20" s="11" t="s">
        <v>21</v>
      </c>
      <c r="C20" s="56">
        <v>8479.08</v>
      </c>
      <c r="D20" s="56"/>
      <c r="E20" s="56">
        <v>6520.82</v>
      </c>
      <c r="F20" s="56"/>
      <c r="G20" s="56">
        <v>7200</v>
      </c>
      <c r="H20" s="56"/>
      <c r="I20" s="56">
        <v>6022.19</v>
      </c>
      <c r="J20" s="56"/>
      <c r="K20" s="56">
        <v>8042</v>
      </c>
      <c r="L20" s="56"/>
      <c r="M20" s="56">
        <v>7769.28</v>
      </c>
      <c r="N20" s="12"/>
      <c r="O20" s="12"/>
      <c r="P20" s="13"/>
    </row>
    <row r="21" spans="2:16" s="1" customFormat="1" ht="15.75" thickBot="1" x14ac:dyDescent="0.3">
      <c r="B21" s="7" t="s">
        <v>22</v>
      </c>
      <c r="C21" s="57">
        <f>SUM(C11:C20)</f>
        <v>22148.620000000003</v>
      </c>
      <c r="D21" s="57"/>
      <c r="E21" s="57">
        <f>SUM(E11:E20)</f>
        <v>19634.87</v>
      </c>
      <c r="F21" s="57"/>
      <c r="G21" s="57">
        <f>SUM(G11:G20)</f>
        <v>18119.84</v>
      </c>
      <c r="H21" s="57"/>
      <c r="I21" s="57">
        <f>SUM(I11:I20)</f>
        <v>14851.55</v>
      </c>
      <c r="J21" s="57"/>
      <c r="K21" s="57">
        <f>SUM(K11:K20)</f>
        <v>21471.120000000003</v>
      </c>
      <c r="L21" s="57"/>
      <c r="M21" s="57">
        <f>SUM(M11:M20)</f>
        <v>21156.269999999997</v>
      </c>
      <c r="N21" s="8"/>
      <c r="O21" s="8"/>
      <c r="P21" s="9"/>
    </row>
    <row r="23" spans="2:16" ht="15.75" thickBot="1" x14ac:dyDescent="0.3">
      <c r="B23" s="100" t="s">
        <v>45</v>
      </c>
      <c r="C23" s="10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2"/>
    </row>
    <row r="24" spans="2:16" ht="15" customHeight="1" x14ac:dyDescent="0.25">
      <c r="B24" s="11" t="s">
        <v>11</v>
      </c>
      <c r="C24" s="56">
        <v>7500</v>
      </c>
      <c r="D24" s="56"/>
      <c r="E24" s="56">
        <v>8544.35</v>
      </c>
      <c r="F24" s="56"/>
      <c r="G24" s="56">
        <v>4500</v>
      </c>
      <c r="H24" s="56"/>
      <c r="I24" s="56">
        <v>5000</v>
      </c>
      <c r="J24" s="56"/>
      <c r="K24" s="56">
        <v>6000</v>
      </c>
      <c r="L24" s="56"/>
      <c r="M24" s="56">
        <v>8000</v>
      </c>
      <c r="N24" s="12"/>
      <c r="O24" s="12"/>
      <c r="P24" s="13"/>
    </row>
    <row r="25" spans="2:16" x14ac:dyDescent="0.25">
      <c r="B25" s="11" t="s">
        <v>12</v>
      </c>
      <c r="C25" s="56"/>
      <c r="D25" s="56"/>
      <c r="E25" s="56">
        <v>23</v>
      </c>
      <c r="F25" s="56"/>
      <c r="G25" s="56"/>
      <c r="H25" s="56"/>
      <c r="I25" s="56">
        <v>42.02</v>
      </c>
      <c r="J25" s="56"/>
      <c r="K25" s="56"/>
      <c r="L25" s="56"/>
      <c r="M25" s="56">
        <v>13</v>
      </c>
      <c r="N25" s="12"/>
      <c r="O25" s="12"/>
      <c r="P25" s="13"/>
    </row>
    <row r="26" spans="2:16" x14ac:dyDescent="0.25">
      <c r="B26" s="11" t="s">
        <v>13</v>
      </c>
      <c r="C26" s="56">
        <v>943.77</v>
      </c>
      <c r="D26" s="56"/>
      <c r="E26" s="56">
        <v>760.93</v>
      </c>
      <c r="F26" s="56"/>
      <c r="G26" s="56">
        <v>800</v>
      </c>
      <c r="H26" s="56"/>
      <c r="I26" s="56">
        <v>252.5</v>
      </c>
      <c r="J26" s="56"/>
      <c r="K26" s="56">
        <v>923</v>
      </c>
      <c r="L26" s="56"/>
      <c r="M26" s="56">
        <v>812.47</v>
      </c>
      <c r="N26" s="12"/>
      <c r="O26" s="12"/>
      <c r="P26" s="13"/>
    </row>
    <row r="27" spans="2:16" x14ac:dyDescent="0.25">
      <c r="B27" s="11" t="s">
        <v>14</v>
      </c>
      <c r="C27" s="56">
        <v>10</v>
      </c>
      <c r="D27" s="56"/>
      <c r="E27" s="56">
        <v>22.89</v>
      </c>
      <c r="F27" s="56"/>
      <c r="G27" s="56">
        <v>8.42</v>
      </c>
      <c r="H27" s="56"/>
      <c r="I27" s="56">
        <v>25.28</v>
      </c>
      <c r="J27" s="56"/>
      <c r="K27" s="56">
        <v>13.8</v>
      </c>
      <c r="L27" s="56"/>
      <c r="M27" s="56">
        <v>10</v>
      </c>
      <c r="N27" s="12"/>
      <c r="O27" s="12"/>
      <c r="P27" s="13"/>
    </row>
    <row r="28" spans="2:16" x14ac:dyDescent="0.25">
      <c r="B28" s="11" t="s">
        <v>15</v>
      </c>
      <c r="C28" s="56"/>
      <c r="D28" s="56"/>
      <c r="E28" s="56"/>
      <c r="F28" s="56"/>
      <c r="G28" s="56"/>
      <c r="H28" s="56"/>
      <c r="I28" s="56">
        <v>107.46</v>
      </c>
      <c r="J28" s="56"/>
      <c r="K28" s="56"/>
      <c r="L28" s="56"/>
      <c r="M28" s="56"/>
      <c r="N28" s="12"/>
      <c r="O28" s="12"/>
      <c r="P28" s="13"/>
    </row>
    <row r="29" spans="2:16" x14ac:dyDescent="0.25">
      <c r="B29" s="11" t="s">
        <v>16</v>
      </c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>
        <v>120.88</v>
      </c>
      <c r="N29" s="12"/>
      <c r="O29" s="12"/>
      <c r="P29" s="13"/>
    </row>
    <row r="30" spans="2:16" x14ac:dyDescent="0.25">
      <c r="B30" s="11" t="s">
        <v>17</v>
      </c>
      <c r="C30" s="56">
        <v>453.6</v>
      </c>
      <c r="D30" s="56"/>
      <c r="E30" s="56">
        <v>371.49</v>
      </c>
      <c r="F30" s="56"/>
      <c r="G30" s="56">
        <v>528</v>
      </c>
      <c r="H30" s="56"/>
      <c r="I30" s="56">
        <v>497</v>
      </c>
      <c r="J30" s="56"/>
      <c r="K30" s="56">
        <v>421</v>
      </c>
      <c r="L30" s="56"/>
      <c r="M30" s="56">
        <v>554.4</v>
      </c>
      <c r="N30" s="12"/>
      <c r="O30" s="12"/>
      <c r="P30" s="13"/>
    </row>
    <row r="31" spans="2:16" x14ac:dyDescent="0.25">
      <c r="B31" s="11" t="s">
        <v>18</v>
      </c>
      <c r="C31" s="56">
        <v>14.67</v>
      </c>
      <c r="D31" s="56"/>
      <c r="E31" s="56"/>
      <c r="F31" s="56"/>
      <c r="G31" s="56">
        <v>50</v>
      </c>
      <c r="H31" s="56"/>
      <c r="I31" s="56">
        <v>12.57</v>
      </c>
      <c r="J31" s="56"/>
      <c r="K31" s="56">
        <v>84.68</v>
      </c>
      <c r="L31" s="56"/>
      <c r="M31" s="56">
        <v>20</v>
      </c>
      <c r="N31" s="12"/>
      <c r="O31" s="12"/>
      <c r="P31" s="13"/>
    </row>
    <row r="32" spans="2:16" x14ac:dyDescent="0.25">
      <c r="B32" s="11" t="s">
        <v>19</v>
      </c>
      <c r="C32" s="56">
        <v>488.94</v>
      </c>
      <c r="D32" s="56"/>
      <c r="E32" s="56">
        <f>16.96+70.45</f>
        <v>87.41</v>
      </c>
      <c r="F32" s="56"/>
      <c r="G32" s="56">
        <f>150+187.5</f>
        <v>337.5</v>
      </c>
      <c r="H32" s="56"/>
      <c r="I32" s="56"/>
      <c r="J32" s="56"/>
      <c r="K32" s="56">
        <f>200</f>
        <v>200</v>
      </c>
      <c r="L32" s="56"/>
      <c r="M32" s="56"/>
      <c r="N32" s="12"/>
      <c r="O32" s="12"/>
      <c r="P32" s="13"/>
    </row>
    <row r="33" spans="2:16" ht="15.75" thickBot="1" x14ac:dyDescent="0.3">
      <c r="B33" s="11" t="s">
        <v>21</v>
      </c>
      <c r="C33" s="56">
        <v>5529.83</v>
      </c>
      <c r="D33" s="56"/>
      <c r="E33" s="56">
        <v>4845.47</v>
      </c>
      <c r="F33" s="56"/>
      <c r="G33" s="56">
        <v>3600</v>
      </c>
      <c r="H33" s="56"/>
      <c r="I33" s="56">
        <v>3763.87</v>
      </c>
      <c r="J33" s="56"/>
      <c r="K33" s="56">
        <v>4825</v>
      </c>
      <c r="L33" s="56"/>
      <c r="M33" s="56">
        <v>5823.11</v>
      </c>
      <c r="N33" s="12"/>
      <c r="O33" s="12"/>
      <c r="P33" s="13"/>
    </row>
    <row r="34" spans="2:16" ht="15.75" thickBot="1" x14ac:dyDescent="0.3">
      <c r="B34" s="7" t="s">
        <v>22</v>
      </c>
      <c r="C34" s="57">
        <f>SUM(C24:C33)</f>
        <v>14940.810000000001</v>
      </c>
      <c r="D34" s="57"/>
      <c r="E34" s="57">
        <f>SUM(E24:E33)</f>
        <v>14655.54</v>
      </c>
      <c r="F34" s="57"/>
      <c r="G34" s="57">
        <f>SUM(G24:G33)</f>
        <v>9823.92</v>
      </c>
      <c r="H34" s="57"/>
      <c r="I34" s="57">
        <f>SUM(I24:I33)</f>
        <v>9700.7000000000007</v>
      </c>
      <c r="J34" s="57"/>
      <c r="K34" s="57">
        <f>SUM(K24:K33)</f>
        <v>12467.48</v>
      </c>
      <c r="L34" s="57"/>
      <c r="M34" s="57">
        <f>SUM(M24:M33)</f>
        <v>15353.859999999997</v>
      </c>
      <c r="N34" s="8"/>
      <c r="O34" s="8"/>
      <c r="P34" s="9"/>
    </row>
    <row r="35" spans="2:16" ht="15.75" thickBot="1" x14ac:dyDescent="0.3"/>
    <row r="36" spans="2:16" ht="15.75" thickBot="1" x14ac:dyDescent="0.3">
      <c r="B36" s="68" t="s">
        <v>46</v>
      </c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70"/>
    </row>
    <row r="37" spans="2:16" x14ac:dyDescent="0.25">
      <c r="B37" s="11" t="s">
        <v>11</v>
      </c>
      <c r="C37" s="56">
        <v>5000</v>
      </c>
      <c r="D37" s="56"/>
      <c r="E37" s="56">
        <v>6150.69</v>
      </c>
      <c r="F37" s="56"/>
      <c r="G37" s="56">
        <v>4000</v>
      </c>
      <c r="H37" s="56"/>
      <c r="I37" s="56">
        <v>4000</v>
      </c>
      <c r="J37" s="56"/>
      <c r="K37" s="56">
        <v>5560</v>
      </c>
      <c r="L37" s="56"/>
      <c r="M37" s="56">
        <v>4500</v>
      </c>
      <c r="N37" s="12"/>
      <c r="O37" s="12"/>
      <c r="P37" s="13"/>
    </row>
    <row r="38" spans="2:16" x14ac:dyDescent="0.25">
      <c r="B38" s="11" t="s">
        <v>12</v>
      </c>
      <c r="C38" s="56"/>
      <c r="D38" s="56"/>
      <c r="E38" s="56">
        <v>23</v>
      </c>
      <c r="F38" s="56"/>
      <c r="G38" s="56"/>
      <c r="H38" s="56"/>
      <c r="I38" s="56">
        <v>42.02</v>
      </c>
      <c r="J38" s="56"/>
      <c r="K38" s="56"/>
      <c r="L38" s="56"/>
      <c r="M38" s="56">
        <v>13</v>
      </c>
      <c r="N38" s="12"/>
      <c r="O38" s="12"/>
      <c r="P38" s="13"/>
    </row>
    <row r="39" spans="2:16" x14ac:dyDescent="0.25">
      <c r="B39" s="11" t="s">
        <v>13</v>
      </c>
      <c r="C39" s="56">
        <v>232.02</v>
      </c>
      <c r="D39" s="56"/>
      <c r="E39" s="56">
        <v>760.93</v>
      </c>
      <c r="F39" s="56"/>
      <c r="G39" s="56">
        <v>800</v>
      </c>
      <c r="H39" s="56"/>
      <c r="I39" s="56">
        <v>252.5</v>
      </c>
      <c r="J39" s="56"/>
      <c r="K39" s="56">
        <v>923</v>
      </c>
      <c r="L39" s="56"/>
      <c r="M39" s="56">
        <v>660.13</v>
      </c>
      <c r="N39" s="12"/>
      <c r="O39" s="12"/>
      <c r="P39" s="13"/>
    </row>
    <row r="40" spans="2:16" x14ac:dyDescent="0.25">
      <c r="B40" s="11" t="s">
        <v>14</v>
      </c>
      <c r="C40" s="56">
        <v>10</v>
      </c>
      <c r="D40" s="56"/>
      <c r="E40" s="56">
        <v>16.48</v>
      </c>
      <c r="F40" s="56"/>
      <c r="G40" s="56">
        <v>7.48</v>
      </c>
      <c r="H40" s="56"/>
      <c r="I40" s="56">
        <v>25.28</v>
      </c>
      <c r="J40" s="56"/>
      <c r="K40" s="56">
        <v>12.79</v>
      </c>
      <c r="L40" s="56"/>
      <c r="M40" s="56">
        <v>10</v>
      </c>
      <c r="N40" s="12"/>
      <c r="O40" s="12"/>
      <c r="P40" s="13"/>
    </row>
    <row r="41" spans="2:16" x14ac:dyDescent="0.25">
      <c r="B41" s="11" t="s">
        <v>15</v>
      </c>
      <c r="C41" s="56">
        <v>151.44</v>
      </c>
      <c r="D41" s="56"/>
      <c r="E41" s="56"/>
      <c r="F41" s="56"/>
      <c r="G41" s="56"/>
      <c r="H41" s="56"/>
      <c r="I41" s="56">
        <v>167.46</v>
      </c>
      <c r="J41" s="56"/>
      <c r="K41" s="56">
        <v>239</v>
      </c>
      <c r="L41" s="56"/>
      <c r="M41" s="56"/>
      <c r="N41" s="12"/>
      <c r="O41" s="12"/>
      <c r="P41" s="13"/>
    </row>
    <row r="42" spans="2:16" x14ac:dyDescent="0.25">
      <c r="B42" s="11" t="s">
        <v>16</v>
      </c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>
        <v>120.88</v>
      </c>
      <c r="N42" s="12"/>
      <c r="O42" s="12"/>
      <c r="P42" s="13"/>
    </row>
    <row r="43" spans="2:16" x14ac:dyDescent="0.25">
      <c r="B43" s="11" t="s">
        <v>17</v>
      </c>
      <c r="C43" s="56">
        <v>453.6</v>
      </c>
      <c r="D43" s="56"/>
      <c r="E43" s="56">
        <v>371.49</v>
      </c>
      <c r="F43" s="56"/>
      <c r="G43" s="56">
        <v>528</v>
      </c>
      <c r="H43" s="56"/>
      <c r="I43" s="56">
        <v>497</v>
      </c>
      <c r="J43" s="56"/>
      <c r="K43" s="56">
        <v>421</v>
      </c>
      <c r="L43" s="56"/>
      <c r="M43" s="56">
        <v>554.4</v>
      </c>
      <c r="N43" s="12"/>
      <c r="O43" s="12"/>
      <c r="P43" s="13"/>
    </row>
    <row r="44" spans="2:16" x14ac:dyDescent="0.25">
      <c r="B44" s="11" t="s">
        <v>18</v>
      </c>
      <c r="C44" s="56">
        <v>14.67</v>
      </c>
      <c r="D44" s="56"/>
      <c r="E44" s="56"/>
      <c r="F44" s="56"/>
      <c r="G44" s="56">
        <v>50</v>
      </c>
      <c r="H44" s="56"/>
      <c r="I44" s="56">
        <v>12.57</v>
      </c>
      <c r="J44" s="56"/>
      <c r="K44" s="56">
        <v>84.68</v>
      </c>
      <c r="L44" s="56"/>
      <c r="M44" s="56">
        <v>20</v>
      </c>
      <c r="N44" s="12"/>
      <c r="O44" s="12"/>
      <c r="P44" s="13"/>
    </row>
    <row r="45" spans="2:16" x14ac:dyDescent="0.25">
      <c r="B45" s="11" t="s">
        <v>19</v>
      </c>
      <c r="C45" s="56">
        <v>325</v>
      </c>
      <c r="D45" s="56"/>
      <c r="E45" s="56">
        <f>70.45+16.96</f>
        <v>87.41</v>
      </c>
      <c r="F45" s="56"/>
      <c r="G45" s="56">
        <f>150+166.67</f>
        <v>316.66999999999996</v>
      </c>
      <c r="H45" s="56"/>
      <c r="I45" s="56"/>
      <c r="J45" s="56"/>
      <c r="K45" s="56">
        <v>200</v>
      </c>
      <c r="L45" s="56"/>
      <c r="M45" s="56"/>
      <c r="N45" s="12"/>
      <c r="O45" s="12"/>
      <c r="P45" s="13"/>
    </row>
    <row r="46" spans="2:16" ht="15.75" thickBot="1" x14ac:dyDescent="0.3">
      <c r="B46" s="11" t="s">
        <v>21</v>
      </c>
      <c r="C46" s="56">
        <v>3686.56</v>
      </c>
      <c r="D46" s="56"/>
      <c r="E46" s="56">
        <v>3487.62</v>
      </c>
      <c r="F46" s="56"/>
      <c r="G46" s="56">
        <v>3200</v>
      </c>
      <c r="H46" s="56"/>
      <c r="I46" s="56">
        <v>3011.1</v>
      </c>
      <c r="J46" s="56"/>
      <c r="K46" s="56">
        <v>4472</v>
      </c>
      <c r="L46" s="56"/>
      <c r="M46" s="56">
        <v>3394.25</v>
      </c>
      <c r="N46" s="12"/>
      <c r="O46" s="12"/>
      <c r="P46" s="13"/>
    </row>
    <row r="47" spans="2:16" s="1" customFormat="1" ht="15.75" thickBot="1" x14ac:dyDescent="0.3">
      <c r="B47" s="7" t="s">
        <v>22</v>
      </c>
      <c r="C47" s="57">
        <f>SUM(C37:C46)</f>
        <v>9873.2900000000009</v>
      </c>
      <c r="D47" s="57"/>
      <c r="E47" s="57">
        <f>SUM(E37:E46)</f>
        <v>10897.619999999999</v>
      </c>
      <c r="F47" s="57"/>
      <c r="G47" s="57">
        <f>SUM(G37:G46)</f>
        <v>8902.15</v>
      </c>
      <c r="H47" s="57"/>
      <c r="I47" s="57">
        <f>SUM(I37:I46)</f>
        <v>8007.93</v>
      </c>
      <c r="J47" s="57"/>
      <c r="K47" s="57">
        <f>SUM(K37:K46)</f>
        <v>11912.470000000001</v>
      </c>
      <c r="L47" s="57"/>
      <c r="M47" s="57">
        <f>SUM(M37:M46)</f>
        <v>9272.66</v>
      </c>
      <c r="N47" s="8"/>
      <c r="O47" s="8"/>
      <c r="P47" s="9"/>
    </row>
    <row r="48" spans="2:16" ht="15.75" thickBot="1" x14ac:dyDescent="0.3"/>
    <row r="49" spans="2:16" ht="15.75" thickBot="1" x14ac:dyDescent="0.3">
      <c r="B49" s="68" t="s">
        <v>8</v>
      </c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70"/>
    </row>
    <row r="50" spans="2:16" x14ac:dyDescent="0.25">
      <c r="B50" s="11" t="s">
        <v>11</v>
      </c>
      <c r="C50" s="56">
        <v>2200</v>
      </c>
      <c r="D50" s="56"/>
      <c r="E50" s="56">
        <v>3500</v>
      </c>
      <c r="F50" s="56"/>
      <c r="G50" s="56">
        <v>2800</v>
      </c>
      <c r="H50" s="56"/>
      <c r="I50" s="56">
        <v>2300</v>
      </c>
      <c r="J50" s="56"/>
      <c r="K50" s="56">
        <v>4000</v>
      </c>
      <c r="L50" s="56"/>
      <c r="M50" s="56">
        <v>2700</v>
      </c>
      <c r="N50" s="12"/>
      <c r="O50" s="12"/>
      <c r="P50" s="13"/>
    </row>
    <row r="51" spans="2:16" x14ac:dyDescent="0.25">
      <c r="B51" s="11" t="s">
        <v>12</v>
      </c>
      <c r="C51" s="56"/>
      <c r="D51" s="56"/>
      <c r="E51" s="56">
        <v>23</v>
      </c>
      <c r="F51" s="56"/>
      <c r="G51" s="56"/>
      <c r="H51" s="56"/>
      <c r="I51" s="56">
        <v>6.23</v>
      </c>
      <c r="J51" s="56"/>
      <c r="K51" s="56"/>
      <c r="L51" s="56"/>
      <c r="M51" s="56">
        <v>13</v>
      </c>
      <c r="N51" s="12"/>
      <c r="O51" s="12"/>
      <c r="P51" s="13"/>
    </row>
    <row r="52" spans="2:16" x14ac:dyDescent="0.25">
      <c r="B52" s="11" t="s">
        <v>13</v>
      </c>
      <c r="C52" s="56">
        <v>636.21</v>
      </c>
      <c r="D52" s="56"/>
      <c r="E52" s="56">
        <v>321.61</v>
      </c>
      <c r="F52" s="56"/>
      <c r="G52" s="56">
        <v>800</v>
      </c>
      <c r="H52" s="56"/>
      <c r="I52" s="56">
        <v>219.14</v>
      </c>
      <c r="J52" s="56"/>
      <c r="K52" s="56">
        <v>487</v>
      </c>
      <c r="L52" s="56"/>
      <c r="M52" s="56">
        <v>507.79</v>
      </c>
      <c r="N52" s="12"/>
      <c r="O52" s="12"/>
      <c r="P52" s="13"/>
    </row>
    <row r="53" spans="2:16" x14ac:dyDescent="0.25">
      <c r="B53" s="11" t="s">
        <v>14</v>
      </c>
      <c r="C53" s="56">
        <v>10</v>
      </c>
      <c r="D53" s="56"/>
      <c r="E53" s="56">
        <v>9.3800000000000008</v>
      </c>
      <c r="F53" s="56"/>
      <c r="G53" s="56">
        <v>5.24</v>
      </c>
      <c r="H53" s="56"/>
      <c r="I53" s="56">
        <v>16.86</v>
      </c>
      <c r="J53" s="56"/>
      <c r="K53" s="56">
        <v>9.1999999999999993</v>
      </c>
      <c r="L53" s="56"/>
      <c r="M53" s="56">
        <v>10</v>
      </c>
      <c r="N53" s="12"/>
      <c r="O53" s="12"/>
      <c r="P53" s="13"/>
    </row>
    <row r="54" spans="2:16" x14ac:dyDescent="0.25">
      <c r="B54" s="11" t="s">
        <v>15</v>
      </c>
      <c r="C54" s="56">
        <v>319.44</v>
      </c>
      <c r="D54" s="56"/>
      <c r="E54" s="56">
        <v>104.05</v>
      </c>
      <c r="F54" s="56"/>
      <c r="G54" s="56">
        <v>308</v>
      </c>
      <c r="H54" s="56"/>
      <c r="I54" s="56">
        <v>269.45999999999998</v>
      </c>
      <c r="J54" s="56"/>
      <c r="K54" s="56">
        <v>205</v>
      </c>
      <c r="L54" s="56"/>
      <c r="M54" s="56">
        <v>423</v>
      </c>
      <c r="N54" s="12"/>
      <c r="O54" s="12"/>
      <c r="P54" s="13"/>
    </row>
    <row r="55" spans="2:16" x14ac:dyDescent="0.25">
      <c r="B55" s="11" t="s">
        <v>16</v>
      </c>
      <c r="C55" s="56"/>
      <c r="D55" s="56"/>
      <c r="E55" s="56">
        <v>120.88</v>
      </c>
      <c r="F55" s="56"/>
      <c r="G55" s="56"/>
      <c r="H55" s="56"/>
      <c r="I55" s="56"/>
      <c r="J55" s="56"/>
      <c r="K55" s="56"/>
      <c r="L55" s="56"/>
      <c r="M55" s="56">
        <v>120.88</v>
      </c>
      <c r="N55" s="12"/>
      <c r="O55" s="12"/>
      <c r="P55" s="13"/>
    </row>
    <row r="56" spans="2:16" x14ac:dyDescent="0.25">
      <c r="B56" s="11" t="s">
        <v>17</v>
      </c>
      <c r="C56" s="56">
        <v>453.6</v>
      </c>
      <c r="D56" s="56"/>
      <c r="E56" s="56">
        <v>371.49</v>
      </c>
      <c r="F56" s="56"/>
      <c r="G56" s="56">
        <v>528</v>
      </c>
      <c r="H56" s="56"/>
      <c r="I56" s="56">
        <v>497</v>
      </c>
      <c r="J56" s="56"/>
      <c r="K56" s="56">
        <v>421</v>
      </c>
      <c r="L56" s="56"/>
      <c r="M56" s="56">
        <v>554.4</v>
      </c>
      <c r="N56" s="12"/>
      <c r="O56" s="12"/>
      <c r="P56" s="13"/>
    </row>
    <row r="57" spans="2:16" x14ac:dyDescent="0.25">
      <c r="B57" s="11" t="s">
        <v>18</v>
      </c>
      <c r="C57" s="56">
        <v>14.67</v>
      </c>
      <c r="D57" s="56"/>
      <c r="E57" s="56"/>
      <c r="F57" s="56"/>
      <c r="G57" s="56">
        <v>50</v>
      </c>
      <c r="H57" s="56"/>
      <c r="I57" s="56">
        <v>12.57</v>
      </c>
      <c r="J57" s="56"/>
      <c r="K57" s="56">
        <v>84.68</v>
      </c>
      <c r="L57" s="56"/>
      <c r="M57" s="56">
        <v>20</v>
      </c>
      <c r="N57" s="12"/>
      <c r="O57" s="12"/>
      <c r="P57" s="13"/>
    </row>
    <row r="58" spans="2:16" x14ac:dyDescent="0.25">
      <c r="B58" s="11" t="s">
        <v>19</v>
      </c>
      <c r="C58" s="56">
        <v>143</v>
      </c>
      <c r="D58" s="56"/>
      <c r="E58" s="56">
        <f>E45</f>
        <v>87.41</v>
      </c>
      <c r="F58" s="56"/>
      <c r="G58" s="56">
        <f>150+116.67</f>
        <v>266.67</v>
      </c>
      <c r="H58" s="56"/>
      <c r="I58" s="56"/>
      <c r="J58" s="56"/>
      <c r="K58" s="56">
        <v>100</v>
      </c>
      <c r="L58" s="56"/>
      <c r="M58" s="56"/>
      <c r="N58" s="12"/>
      <c r="O58" s="12"/>
      <c r="P58" s="13"/>
    </row>
    <row r="59" spans="2:16" ht="15.75" thickBot="1" x14ac:dyDescent="0.3">
      <c r="B59" s="11" t="s">
        <v>21</v>
      </c>
      <c r="C59" s="56">
        <v>1622.08</v>
      </c>
      <c r="D59" s="56"/>
      <c r="E59" s="56">
        <v>1984.6</v>
      </c>
      <c r="F59" s="56"/>
      <c r="G59" s="56">
        <v>2240</v>
      </c>
      <c r="H59" s="56"/>
      <c r="I59" s="56">
        <v>1731.38</v>
      </c>
      <c r="J59" s="56"/>
      <c r="K59" s="56">
        <v>3217</v>
      </c>
      <c r="L59" s="56"/>
      <c r="M59" s="56">
        <v>2096.5500000000002</v>
      </c>
      <c r="N59" s="12"/>
      <c r="O59" s="12"/>
      <c r="P59" s="13"/>
    </row>
    <row r="60" spans="2:16" s="1" customFormat="1" ht="15.75" thickBot="1" x14ac:dyDescent="0.3">
      <c r="B60" s="7" t="s">
        <v>22</v>
      </c>
      <c r="C60" s="57">
        <f>SUM(C50:C59)</f>
        <v>5399</v>
      </c>
      <c r="D60" s="57"/>
      <c r="E60" s="57">
        <f>SUM(E50:E59)</f>
        <v>6522.42</v>
      </c>
      <c r="F60" s="57"/>
      <c r="G60" s="57">
        <f>SUM(G50:G59)</f>
        <v>6997.91</v>
      </c>
      <c r="H60" s="57"/>
      <c r="I60" s="57">
        <f>SUM(I50:I59)</f>
        <v>5052.6400000000003</v>
      </c>
      <c r="J60" s="57"/>
      <c r="K60" s="57">
        <f>SUM(K50:K59)</f>
        <v>8523.880000000001</v>
      </c>
      <c r="L60" s="57"/>
      <c r="M60" s="57">
        <f>SUM(M50:M59)</f>
        <v>6445.62</v>
      </c>
      <c r="N60" s="8"/>
      <c r="O60" s="8"/>
      <c r="P60" s="9"/>
    </row>
    <row r="61" spans="2:16" ht="15.75" thickBot="1" x14ac:dyDescent="0.3"/>
    <row r="62" spans="2:16" ht="15.75" thickBot="1" x14ac:dyDescent="0.3">
      <c r="B62" s="68" t="s">
        <v>20</v>
      </c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70"/>
    </row>
    <row r="63" spans="2:16" x14ac:dyDescent="0.25">
      <c r="B63" s="11" t="s">
        <v>11</v>
      </c>
      <c r="C63" s="56">
        <v>1800</v>
      </c>
      <c r="D63" s="56"/>
      <c r="E63" s="56">
        <v>2326.36</v>
      </c>
      <c r="F63" s="56"/>
      <c r="G63" s="56">
        <v>1800</v>
      </c>
      <c r="H63" s="56"/>
      <c r="I63" s="56">
        <v>1800</v>
      </c>
      <c r="J63" s="56"/>
      <c r="K63" s="56">
        <v>1700</v>
      </c>
      <c r="L63" s="56"/>
      <c r="M63" s="56">
        <v>2100</v>
      </c>
      <c r="N63" s="12"/>
      <c r="O63" s="12"/>
      <c r="P63" s="13"/>
    </row>
    <row r="64" spans="2:16" x14ac:dyDescent="0.25">
      <c r="B64" s="11" t="s">
        <v>12</v>
      </c>
      <c r="C64" s="56"/>
      <c r="D64" s="56"/>
      <c r="E64" s="56">
        <v>23</v>
      </c>
      <c r="F64" s="56"/>
      <c r="G64" s="56"/>
      <c r="H64" s="56"/>
      <c r="I64" s="56">
        <v>4.3499999999999996</v>
      </c>
      <c r="J64" s="56"/>
      <c r="K64" s="56"/>
      <c r="L64" s="56"/>
      <c r="M64" s="56">
        <v>13</v>
      </c>
      <c r="N64" s="12"/>
      <c r="O64" s="12"/>
      <c r="P64" s="13"/>
    </row>
    <row r="65" spans="1:19" x14ac:dyDescent="0.25">
      <c r="B65" s="11" t="s">
        <v>13</v>
      </c>
      <c r="C65" s="56">
        <v>636.21</v>
      </c>
      <c r="D65" s="56"/>
      <c r="E65" s="56">
        <v>321.61</v>
      </c>
      <c r="F65" s="56"/>
      <c r="G65" s="56">
        <v>800</v>
      </c>
      <c r="H65" s="56"/>
      <c r="I65" s="56">
        <v>197.22</v>
      </c>
      <c r="J65" s="56"/>
      <c r="K65" s="56">
        <v>487</v>
      </c>
      <c r="L65" s="56"/>
      <c r="M65" s="56">
        <v>507.79</v>
      </c>
      <c r="N65" s="12"/>
      <c r="O65" s="12"/>
      <c r="P65" s="13"/>
    </row>
    <row r="66" spans="1:19" x14ac:dyDescent="0.25">
      <c r="B66" s="11" t="s">
        <v>14</v>
      </c>
      <c r="C66" s="56">
        <v>10</v>
      </c>
      <c r="D66" s="56"/>
      <c r="E66" s="56">
        <v>6.23</v>
      </c>
      <c r="F66" s="56"/>
      <c r="G66" s="56">
        <v>3.37</v>
      </c>
      <c r="H66" s="56"/>
      <c r="I66" s="56">
        <v>7.08</v>
      </c>
      <c r="J66" s="56"/>
      <c r="K66" s="56">
        <v>3.91</v>
      </c>
      <c r="L66" s="56"/>
      <c r="M66" s="56">
        <v>10</v>
      </c>
      <c r="N66" s="12"/>
      <c r="O66" s="12"/>
      <c r="P66" s="13"/>
    </row>
    <row r="67" spans="1:19" x14ac:dyDescent="0.25">
      <c r="B67" s="11" t="s">
        <v>15</v>
      </c>
      <c r="C67" s="56">
        <v>343.44</v>
      </c>
      <c r="D67" s="56"/>
      <c r="E67" s="56">
        <v>171.27</v>
      </c>
      <c r="F67" s="56"/>
      <c r="G67" s="56">
        <v>308</v>
      </c>
      <c r="H67" s="56"/>
      <c r="I67" s="56">
        <v>299.45999999999998</v>
      </c>
      <c r="J67" s="56"/>
      <c r="K67" s="56">
        <v>216</v>
      </c>
      <c r="L67" s="56"/>
      <c r="M67" s="56">
        <v>423</v>
      </c>
      <c r="N67" s="12"/>
      <c r="O67" s="12"/>
      <c r="P67" s="13"/>
    </row>
    <row r="68" spans="1:19" x14ac:dyDescent="0.25">
      <c r="B68" s="11" t="s">
        <v>16</v>
      </c>
      <c r="C68" s="56"/>
      <c r="D68" s="56"/>
      <c r="E68" s="56">
        <v>120.88</v>
      </c>
      <c r="F68" s="56"/>
      <c r="G68" s="56"/>
      <c r="H68" s="56"/>
      <c r="I68" s="56"/>
      <c r="J68" s="56"/>
      <c r="K68" s="56"/>
      <c r="L68" s="56"/>
      <c r="M68" s="56">
        <v>120.88</v>
      </c>
      <c r="N68" s="12"/>
      <c r="O68" s="12"/>
      <c r="P68" s="13"/>
    </row>
    <row r="69" spans="1:19" x14ac:dyDescent="0.25">
      <c r="B69" s="11" t="s">
        <v>17</v>
      </c>
      <c r="C69" s="56">
        <v>453.6</v>
      </c>
      <c r="D69" s="56"/>
      <c r="E69" s="56">
        <v>371.49</v>
      </c>
      <c r="F69" s="56"/>
      <c r="G69" s="56">
        <v>528</v>
      </c>
      <c r="H69" s="56"/>
      <c r="I69" s="56">
        <v>497</v>
      </c>
      <c r="J69" s="56"/>
      <c r="K69" s="56">
        <v>421</v>
      </c>
      <c r="L69" s="56"/>
      <c r="M69" s="56">
        <v>554.4</v>
      </c>
      <c r="N69" s="12"/>
      <c r="O69" s="12"/>
      <c r="P69" s="13"/>
    </row>
    <row r="70" spans="1:19" x14ac:dyDescent="0.25">
      <c r="B70" s="11" t="s">
        <v>18</v>
      </c>
      <c r="C70" s="56">
        <v>14.67</v>
      </c>
      <c r="D70" s="56"/>
      <c r="E70" s="56"/>
      <c r="F70" s="56"/>
      <c r="G70" s="56">
        <v>50</v>
      </c>
      <c r="H70" s="56"/>
      <c r="I70" s="56">
        <v>12.57</v>
      </c>
      <c r="J70" s="56"/>
      <c r="K70" s="56">
        <v>84.68</v>
      </c>
      <c r="L70" s="56"/>
      <c r="M70" s="56">
        <v>20</v>
      </c>
      <c r="N70" s="12"/>
      <c r="O70" s="12"/>
      <c r="P70" s="13"/>
    </row>
    <row r="71" spans="1:19" x14ac:dyDescent="0.25">
      <c r="B71" s="11" t="s">
        <v>19</v>
      </c>
      <c r="C71" s="56">
        <v>117</v>
      </c>
      <c r="D71" s="56"/>
      <c r="E71" s="56">
        <f>C71</f>
        <v>117</v>
      </c>
      <c r="F71" s="56"/>
      <c r="G71" s="56">
        <f>150+75</f>
        <v>225</v>
      </c>
      <c r="H71" s="56"/>
      <c r="I71" s="56"/>
      <c r="J71" s="56"/>
      <c r="K71" s="56">
        <v>100</v>
      </c>
      <c r="L71" s="56"/>
      <c r="M71" s="56"/>
      <c r="N71" s="12"/>
      <c r="O71" s="12"/>
      <c r="P71" s="13"/>
    </row>
    <row r="72" spans="1:19" ht="15.75" thickBot="1" x14ac:dyDescent="0.3">
      <c r="B72" s="11" t="s">
        <v>21</v>
      </c>
      <c r="C72" s="56">
        <v>1327.16</v>
      </c>
      <c r="D72" s="56"/>
      <c r="E72" s="56">
        <v>1319.11</v>
      </c>
      <c r="F72" s="56"/>
      <c r="G72" s="56">
        <v>1440</v>
      </c>
      <c r="H72" s="56"/>
      <c r="I72" s="56">
        <v>1354.99</v>
      </c>
      <c r="J72" s="56"/>
      <c r="K72" s="56">
        <v>1367</v>
      </c>
      <c r="L72" s="56"/>
      <c r="M72" s="56">
        <v>1397.32</v>
      </c>
      <c r="N72" s="12"/>
      <c r="O72" s="12"/>
      <c r="P72" s="13"/>
    </row>
    <row r="73" spans="1:19" s="1" customFormat="1" ht="15.75" thickBot="1" x14ac:dyDescent="0.3">
      <c r="B73" s="7" t="s">
        <v>22</v>
      </c>
      <c r="C73" s="57">
        <f>SUM(C63:C72)</f>
        <v>4702.08</v>
      </c>
      <c r="D73" s="57"/>
      <c r="E73" s="57">
        <f>SUM(E63:E72)</f>
        <v>4776.95</v>
      </c>
      <c r="F73" s="57"/>
      <c r="G73" s="57">
        <f>SUM(G63:G72)</f>
        <v>5154.37</v>
      </c>
      <c r="H73" s="57"/>
      <c r="I73" s="57">
        <f>SUM(I63:I72)</f>
        <v>4172.67</v>
      </c>
      <c r="J73" s="57"/>
      <c r="K73" s="57">
        <f>SUM(K63:K72)</f>
        <v>4379.59</v>
      </c>
      <c r="L73" s="57"/>
      <c r="M73" s="57">
        <f>SUM(M63:M72)</f>
        <v>5146.3900000000003</v>
      </c>
      <c r="N73" s="8"/>
      <c r="O73" s="8"/>
      <c r="P73" s="9"/>
    </row>
    <row r="74" spans="1:19" s="1" customFormat="1" ht="15.75" thickBot="1" x14ac:dyDescent="0.3"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</row>
    <row r="75" spans="1:19" s="16" customFormat="1" ht="19.5" thickBot="1" x14ac:dyDescent="0.35">
      <c r="B75" s="83" t="s">
        <v>36</v>
      </c>
      <c r="C75" s="77">
        <f>C21+C34+C47+C60+C73</f>
        <v>57063.80000000001</v>
      </c>
      <c r="D75" s="17"/>
      <c r="E75" s="77">
        <f>E21+E34+E47+E60+E73</f>
        <v>56487.399999999994</v>
      </c>
      <c r="F75" s="17"/>
      <c r="G75" s="77">
        <f>G21+G34+G47+G60+G73</f>
        <v>48998.19000000001</v>
      </c>
      <c r="H75" s="17"/>
      <c r="I75" s="77">
        <f>I21+I34+I47+I60+I73</f>
        <v>41785.49</v>
      </c>
      <c r="J75" s="17"/>
      <c r="K75" s="77">
        <f>K21+K34+K47+K60+K73</f>
        <v>58754.540000000008</v>
      </c>
      <c r="L75" s="17"/>
      <c r="M75" s="77">
        <f>M21+M34+M47+M60+M73</f>
        <v>57374.799999999996</v>
      </c>
      <c r="N75" s="18"/>
      <c r="O75" s="18"/>
      <c r="P75" s="19"/>
    </row>
    <row r="76" spans="1:19" s="16" customFormat="1" ht="18.75" x14ac:dyDescent="0.3">
      <c r="B76" s="84"/>
      <c r="C76" s="78"/>
      <c r="D76" s="20"/>
      <c r="E76" s="78"/>
      <c r="F76" s="20"/>
      <c r="G76" s="78"/>
      <c r="H76" s="20"/>
      <c r="I76" s="78"/>
      <c r="J76" s="20"/>
      <c r="K76" s="78"/>
      <c r="L76" s="20"/>
      <c r="M76" s="78"/>
      <c r="N76" s="21"/>
      <c r="O76" s="21"/>
      <c r="P76" s="21"/>
    </row>
    <row r="77" spans="1:19" s="1" customFormat="1" x14ac:dyDescent="0.25"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</row>
    <row r="78" spans="1:19" s="1" customFormat="1" ht="15.75" thickBot="1" x14ac:dyDescent="0.3"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</row>
    <row r="79" spans="1:19" x14ac:dyDescent="0.25">
      <c r="A79" s="85" t="s">
        <v>9</v>
      </c>
      <c r="B79" s="86"/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  <c r="P79" s="87"/>
      <c r="Q79" s="67"/>
      <c r="R79" s="67"/>
      <c r="S79" s="67"/>
    </row>
    <row r="80" spans="1:19" ht="15.75" thickBot="1" x14ac:dyDescent="0.3">
      <c r="A80" s="88"/>
      <c r="B80" s="89"/>
      <c r="C80" s="89"/>
      <c r="D80" s="89"/>
      <c r="E80" s="89"/>
      <c r="F80" s="89"/>
      <c r="G80" s="89"/>
      <c r="H80" s="89"/>
      <c r="I80" s="89"/>
      <c r="J80" s="89"/>
      <c r="K80" s="89"/>
      <c r="L80" s="89"/>
      <c r="M80" s="89"/>
      <c r="N80" s="89"/>
      <c r="O80" s="89"/>
      <c r="P80" s="90"/>
    </row>
    <row r="81" spans="2:16" x14ac:dyDescent="0.25">
      <c r="B81" s="49" t="s">
        <v>24</v>
      </c>
      <c r="C81" s="58">
        <v>8163.27</v>
      </c>
      <c r="D81" s="58"/>
      <c r="E81" s="58">
        <v>3710.34</v>
      </c>
      <c r="F81" s="58"/>
      <c r="G81" s="58">
        <v>3429.87</v>
      </c>
      <c r="H81" s="58"/>
      <c r="I81" s="58">
        <v>0</v>
      </c>
      <c r="J81" s="58"/>
      <c r="K81" s="58">
        <v>0</v>
      </c>
      <c r="L81" s="58"/>
      <c r="M81" s="58">
        <v>0</v>
      </c>
      <c r="N81" s="50"/>
      <c r="O81" s="50"/>
      <c r="P81" s="51"/>
    </row>
    <row r="82" spans="2:16" x14ac:dyDescent="0.25">
      <c r="B82" s="52"/>
      <c r="C82" s="59"/>
      <c r="D82" s="59"/>
      <c r="E82" s="59"/>
      <c r="F82" s="59"/>
      <c r="G82" s="59"/>
      <c r="H82" s="59"/>
      <c r="I82" s="59"/>
      <c r="J82" s="59"/>
      <c r="K82" s="59"/>
      <c r="L82" s="59"/>
      <c r="M82" s="59"/>
      <c r="N82" s="53"/>
      <c r="O82" s="53"/>
      <c r="P82" s="54"/>
    </row>
    <row r="83" spans="2:16" x14ac:dyDescent="0.25">
      <c r="B83" s="52" t="s">
        <v>25</v>
      </c>
      <c r="C83" s="59">
        <v>0</v>
      </c>
      <c r="D83" s="59"/>
      <c r="E83" s="59">
        <v>0</v>
      </c>
      <c r="F83" s="59"/>
      <c r="G83" s="59">
        <v>510.21</v>
      </c>
      <c r="H83" s="59"/>
      <c r="I83" s="59">
        <v>800</v>
      </c>
      <c r="J83" s="59"/>
      <c r="K83" s="59">
        <v>0</v>
      </c>
      <c r="L83" s="59"/>
      <c r="M83" s="59">
        <v>1800</v>
      </c>
      <c r="N83" s="53"/>
      <c r="O83" s="53"/>
      <c r="P83" s="54"/>
    </row>
    <row r="84" spans="2:16" x14ac:dyDescent="0.25">
      <c r="B84" s="52"/>
      <c r="C84" s="59"/>
      <c r="D84" s="59"/>
      <c r="E84" s="59"/>
      <c r="F84" s="59"/>
      <c r="G84" s="59"/>
      <c r="H84" s="59"/>
      <c r="I84" s="59"/>
      <c r="J84" s="59"/>
      <c r="K84" s="59"/>
      <c r="L84" s="59"/>
      <c r="M84" s="59"/>
      <c r="N84" s="53"/>
      <c r="O84" s="53"/>
      <c r="P84" s="54"/>
    </row>
    <row r="85" spans="2:16" x14ac:dyDescent="0.25">
      <c r="B85" s="52" t="s">
        <v>26</v>
      </c>
      <c r="C85" s="59">
        <v>26000</v>
      </c>
      <c r="D85" s="59"/>
      <c r="E85" s="59">
        <v>29428.18</v>
      </c>
      <c r="F85" s="59"/>
      <c r="G85" s="59">
        <v>28000</v>
      </c>
      <c r="H85" s="59"/>
      <c r="I85" s="59">
        <v>12691</v>
      </c>
      <c r="J85" s="59"/>
      <c r="K85" s="59">
        <v>38261.97</v>
      </c>
      <c r="L85" s="59"/>
      <c r="M85" s="59">
        <v>16388.78</v>
      </c>
      <c r="N85" s="53"/>
      <c r="O85" s="53"/>
      <c r="P85" s="54"/>
    </row>
    <row r="86" spans="2:16" x14ac:dyDescent="0.25">
      <c r="B86" s="52"/>
      <c r="C86" s="59"/>
      <c r="D86" s="59"/>
      <c r="E86" s="59"/>
      <c r="F86" s="59"/>
      <c r="G86" s="59"/>
      <c r="H86" s="59"/>
      <c r="I86" s="59"/>
      <c r="J86" s="59"/>
      <c r="K86" s="59"/>
      <c r="L86" s="59"/>
      <c r="M86" s="59"/>
      <c r="N86" s="53"/>
      <c r="O86" s="53"/>
      <c r="P86" s="54"/>
    </row>
    <row r="87" spans="2:16" x14ac:dyDescent="0.25">
      <c r="B87" s="52" t="s">
        <v>23</v>
      </c>
      <c r="C87" s="59">
        <v>9482.9</v>
      </c>
      <c r="D87" s="59"/>
      <c r="E87" s="59">
        <v>9998.7900000000009</v>
      </c>
      <c r="F87" s="59"/>
      <c r="G87" s="59">
        <v>12582.72</v>
      </c>
      <c r="H87" s="59"/>
      <c r="I87" s="59">
        <v>8047.13</v>
      </c>
      <c r="J87" s="59"/>
      <c r="K87" s="59">
        <v>13824.85</v>
      </c>
      <c r="L87" s="59"/>
      <c r="M87" s="59">
        <f>9707.21+3200.73</f>
        <v>12907.939999999999</v>
      </c>
      <c r="N87" s="53"/>
      <c r="O87" s="53"/>
      <c r="P87" s="54"/>
    </row>
    <row r="88" spans="2:16" ht="15.75" thickBot="1" x14ac:dyDescent="0.3">
      <c r="B88" s="55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14"/>
      <c r="O88" s="14"/>
      <c r="P88" s="15"/>
    </row>
    <row r="89" spans="2:16" ht="15.75" thickBot="1" x14ac:dyDescent="0.3"/>
    <row r="90" spans="2:16" s="23" customFormat="1" ht="19.5" thickBot="1" x14ac:dyDescent="0.35">
      <c r="B90" s="83" t="s">
        <v>35</v>
      </c>
      <c r="C90" s="77">
        <f>SUM(C81:C89)</f>
        <v>43646.170000000006</v>
      </c>
      <c r="D90" s="17"/>
      <c r="E90" s="77">
        <f>SUM(E81:E89)</f>
        <v>43137.310000000005</v>
      </c>
      <c r="F90" s="17"/>
      <c r="G90" s="77">
        <f>SUM(G81:G89)</f>
        <v>44522.8</v>
      </c>
      <c r="H90" s="17"/>
      <c r="I90" s="77">
        <f>SUM(I81:I89)</f>
        <v>21538.13</v>
      </c>
      <c r="J90" s="17"/>
      <c r="K90" s="77">
        <f>SUM(K81:K89)</f>
        <v>52086.82</v>
      </c>
      <c r="L90" s="17"/>
      <c r="M90" s="77">
        <f>SUM(M81:M89)</f>
        <v>31096.719999999998</v>
      </c>
      <c r="N90" s="18"/>
      <c r="O90" s="18"/>
      <c r="P90" s="19"/>
    </row>
    <row r="91" spans="2:16" s="23" customFormat="1" ht="18.75" x14ac:dyDescent="0.3">
      <c r="B91" s="84"/>
      <c r="C91" s="78"/>
      <c r="D91" s="20"/>
      <c r="E91" s="78"/>
      <c r="F91" s="20"/>
      <c r="G91" s="78"/>
      <c r="H91" s="20"/>
      <c r="I91" s="78"/>
      <c r="J91" s="20"/>
      <c r="K91" s="78"/>
      <c r="L91" s="20"/>
      <c r="M91" s="78"/>
      <c r="N91" s="21"/>
      <c r="O91" s="21"/>
      <c r="P91" s="21"/>
    </row>
    <row r="92" spans="2:16" ht="15.75" thickBot="1" x14ac:dyDescent="0.3"/>
    <row r="93" spans="2:16" ht="15.75" x14ac:dyDescent="0.25">
      <c r="C93" s="71" t="s">
        <v>2</v>
      </c>
      <c r="D93" s="24"/>
      <c r="E93" s="73" t="s">
        <v>3</v>
      </c>
      <c r="F93" s="24"/>
      <c r="G93" s="73" t="s">
        <v>4</v>
      </c>
      <c r="H93" s="24"/>
      <c r="I93" s="73" t="s">
        <v>5</v>
      </c>
      <c r="J93" s="24"/>
      <c r="K93" s="73" t="s">
        <v>6</v>
      </c>
      <c r="L93" s="24"/>
      <c r="M93" s="75" t="s">
        <v>10</v>
      </c>
    </row>
    <row r="94" spans="2:16" ht="16.5" thickBot="1" x14ac:dyDescent="0.3">
      <c r="C94" s="72"/>
      <c r="D94" s="25"/>
      <c r="E94" s="74"/>
      <c r="F94" s="25"/>
      <c r="G94" s="74"/>
      <c r="H94" s="25"/>
      <c r="I94" s="74"/>
      <c r="J94" s="25"/>
      <c r="K94" s="74"/>
      <c r="L94" s="25"/>
      <c r="M94" s="76"/>
    </row>
    <row r="95" spans="2:16" s="23" customFormat="1" ht="19.5" thickBot="1" x14ac:dyDescent="0.35">
      <c r="B95" s="83" t="s">
        <v>28</v>
      </c>
      <c r="C95" s="77">
        <f>C75+C90</f>
        <v>100709.97000000002</v>
      </c>
      <c r="D95" s="17"/>
      <c r="E95" s="77">
        <f>E75+E90</f>
        <v>99624.709999999992</v>
      </c>
      <c r="F95" s="17"/>
      <c r="G95" s="77">
        <f>G75+G90</f>
        <v>93520.99000000002</v>
      </c>
      <c r="H95" s="17"/>
      <c r="I95" s="77">
        <f>I75+I90</f>
        <v>63323.619999999995</v>
      </c>
      <c r="J95" s="17"/>
      <c r="K95" s="77">
        <f>K75+K90</f>
        <v>110841.36000000002</v>
      </c>
      <c r="L95" s="17"/>
      <c r="M95" s="77">
        <f>M75+M90</f>
        <v>88471.51999999999</v>
      </c>
      <c r="N95" s="18"/>
      <c r="O95" s="18"/>
      <c r="P95" s="19"/>
    </row>
    <row r="96" spans="2:16" s="23" customFormat="1" ht="19.5" thickBot="1" x14ac:dyDescent="0.35">
      <c r="B96" s="84"/>
      <c r="C96" s="78"/>
      <c r="D96" s="20"/>
      <c r="E96" s="78"/>
      <c r="F96" s="20"/>
      <c r="G96" s="78"/>
      <c r="H96" s="20"/>
      <c r="I96" s="78"/>
      <c r="J96" s="20"/>
      <c r="K96" s="78"/>
      <c r="L96" s="20"/>
      <c r="M96" s="78"/>
      <c r="N96" s="21"/>
      <c r="O96" s="21"/>
      <c r="P96" s="21"/>
    </row>
    <row r="97" spans="1:16" s="22" customFormat="1" ht="18.75" x14ac:dyDescent="0.25">
      <c r="B97" s="31"/>
      <c r="C97" s="63" t="s">
        <v>41</v>
      </c>
      <c r="D97" s="62"/>
      <c r="E97" s="63" t="s">
        <v>40</v>
      </c>
      <c r="F97" s="62"/>
      <c r="G97" s="63" t="s">
        <v>39</v>
      </c>
      <c r="H97" s="62"/>
      <c r="I97" s="65" t="s">
        <v>47</v>
      </c>
      <c r="J97" s="62"/>
      <c r="K97" s="63" t="s">
        <v>42</v>
      </c>
      <c r="L97" s="62"/>
      <c r="M97" s="63" t="s">
        <v>38</v>
      </c>
      <c r="N97" s="31"/>
    </row>
    <row r="98" spans="1:16" s="22" customFormat="1" ht="19.5" thickBot="1" x14ac:dyDescent="0.3">
      <c r="B98" s="31"/>
      <c r="C98" s="64"/>
      <c r="D98" s="62"/>
      <c r="E98" s="64"/>
      <c r="F98" s="62"/>
      <c r="G98" s="64"/>
      <c r="H98" s="62"/>
      <c r="I98" s="66"/>
      <c r="J98" s="62"/>
      <c r="K98" s="64"/>
      <c r="L98" s="62"/>
      <c r="M98" s="64"/>
      <c r="N98" s="31"/>
    </row>
    <row r="100" spans="1:16" ht="15.75" thickBot="1" x14ac:dyDescent="0.3">
      <c r="A100" s="1" t="s">
        <v>30</v>
      </c>
    </row>
    <row r="101" spans="1:16" x14ac:dyDescent="0.25">
      <c r="B101" s="26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27"/>
    </row>
    <row r="102" spans="1:16" x14ac:dyDescent="0.25">
      <c r="B102" s="11" t="s">
        <v>31</v>
      </c>
      <c r="C102" s="56" t="s">
        <v>34</v>
      </c>
      <c r="D102" s="56"/>
      <c r="E102" s="56" t="s">
        <v>34</v>
      </c>
      <c r="F102" s="56"/>
      <c r="G102" s="56" t="s">
        <v>34</v>
      </c>
      <c r="H102" s="56"/>
      <c r="I102" s="56" t="s">
        <v>34</v>
      </c>
      <c r="J102" s="56"/>
      <c r="K102" s="56" t="s">
        <v>34</v>
      </c>
      <c r="L102" s="56"/>
      <c r="M102" s="61" t="s">
        <v>34</v>
      </c>
    </row>
    <row r="103" spans="1:16" x14ac:dyDescent="0.25">
      <c r="B103" s="11"/>
      <c r="C103" s="56"/>
      <c r="D103" s="56"/>
      <c r="E103" s="56"/>
      <c r="F103" s="56"/>
      <c r="G103" s="56"/>
      <c r="H103" s="56"/>
      <c r="I103" s="56"/>
      <c r="J103" s="56"/>
      <c r="K103" s="56"/>
      <c r="L103" s="56"/>
      <c r="M103" s="61"/>
    </row>
    <row r="104" spans="1:16" x14ac:dyDescent="0.25">
      <c r="B104" s="11" t="s">
        <v>32</v>
      </c>
      <c r="C104" s="56" t="s">
        <v>34</v>
      </c>
      <c r="D104" s="56"/>
      <c r="E104" s="56" t="s">
        <v>34</v>
      </c>
      <c r="F104" s="56"/>
      <c r="G104" s="56" t="s">
        <v>34</v>
      </c>
      <c r="H104" s="56"/>
      <c r="I104" s="56" t="s">
        <v>34</v>
      </c>
      <c r="J104" s="56"/>
      <c r="K104" s="56" t="s">
        <v>34</v>
      </c>
      <c r="L104" s="56"/>
      <c r="M104" s="61" t="s">
        <v>34</v>
      </c>
    </row>
    <row r="105" spans="1:16" x14ac:dyDescent="0.25">
      <c r="B105" s="11"/>
      <c r="C105" s="56"/>
      <c r="D105" s="56"/>
      <c r="E105" s="56"/>
      <c r="F105" s="56"/>
      <c r="G105" s="56"/>
      <c r="H105" s="56"/>
      <c r="I105" s="56"/>
      <c r="J105" s="56"/>
      <c r="K105" s="56"/>
      <c r="L105" s="56"/>
      <c r="M105" s="61"/>
    </row>
    <row r="106" spans="1:16" x14ac:dyDescent="0.25">
      <c r="B106" s="11" t="s">
        <v>33</v>
      </c>
      <c r="C106" s="56" t="s">
        <v>34</v>
      </c>
      <c r="D106" s="56"/>
      <c r="E106" s="56" t="s">
        <v>34</v>
      </c>
      <c r="F106" s="56"/>
      <c r="G106" s="56" t="s">
        <v>34</v>
      </c>
      <c r="H106" s="56"/>
      <c r="I106" s="56" t="s">
        <v>34</v>
      </c>
      <c r="J106" s="56"/>
      <c r="K106" s="56" t="s">
        <v>34</v>
      </c>
      <c r="L106" s="56"/>
      <c r="M106" s="61" t="s">
        <v>34</v>
      </c>
    </row>
    <row r="107" spans="1:16" ht="15.75" thickBot="1" x14ac:dyDescent="0.3">
      <c r="B107" s="28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30"/>
    </row>
    <row r="110" spans="1:16" ht="15.75" thickBot="1" x14ac:dyDescent="0.3"/>
    <row r="111" spans="1:16" x14ac:dyDescent="0.25">
      <c r="A111" s="33"/>
      <c r="B111" s="34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6"/>
      <c r="O111" s="36"/>
      <c r="P111" s="37"/>
    </row>
    <row r="112" spans="1:16" x14ac:dyDescent="0.25">
      <c r="A112" s="38" t="s">
        <v>29</v>
      </c>
      <c r="B112" s="39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1"/>
      <c r="O112" s="41"/>
      <c r="P112" s="42"/>
    </row>
    <row r="113" spans="1:16" x14ac:dyDescent="0.25">
      <c r="A113" s="43"/>
      <c r="B113" s="39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1"/>
      <c r="O113" s="41"/>
      <c r="P113" s="42"/>
    </row>
    <row r="114" spans="1:16" x14ac:dyDescent="0.25">
      <c r="A114" s="43" t="s">
        <v>44</v>
      </c>
      <c r="B114" s="39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1"/>
      <c r="O114" s="41"/>
      <c r="P114" s="42"/>
    </row>
    <row r="115" spans="1:16" x14ac:dyDescent="0.25">
      <c r="A115" s="43"/>
      <c r="B115" s="39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1"/>
      <c r="O115" s="41"/>
      <c r="P115" s="42"/>
    </row>
    <row r="116" spans="1:16" x14ac:dyDescent="0.25">
      <c r="A116" s="43" t="s">
        <v>43</v>
      </c>
      <c r="B116" s="39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1"/>
      <c r="O116" s="41"/>
      <c r="P116" s="42"/>
    </row>
    <row r="117" spans="1:16" ht="15.75" thickBot="1" x14ac:dyDescent="0.3">
      <c r="A117" s="44"/>
      <c r="B117" s="45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7"/>
      <c r="O117" s="47"/>
      <c r="P117" s="48"/>
    </row>
  </sheetData>
  <mergeCells count="49">
    <mergeCell ref="A1:P4"/>
    <mergeCell ref="B75:B76"/>
    <mergeCell ref="C75:C76"/>
    <mergeCell ref="E75:E76"/>
    <mergeCell ref="G75:G76"/>
    <mergeCell ref="I75:I76"/>
    <mergeCell ref="K75:K76"/>
    <mergeCell ref="M75:M76"/>
    <mergeCell ref="B10:P10"/>
    <mergeCell ref="C5:C6"/>
    <mergeCell ref="E5:E6"/>
    <mergeCell ref="G5:G6"/>
    <mergeCell ref="I5:I6"/>
    <mergeCell ref="K5:K6"/>
    <mergeCell ref="B23:P23"/>
    <mergeCell ref="M5:M6"/>
    <mergeCell ref="A5:B6"/>
    <mergeCell ref="K95:K96"/>
    <mergeCell ref="M95:M96"/>
    <mergeCell ref="B90:B91"/>
    <mergeCell ref="C90:C91"/>
    <mergeCell ref="E90:E91"/>
    <mergeCell ref="G90:G91"/>
    <mergeCell ref="I90:I91"/>
    <mergeCell ref="B95:B96"/>
    <mergeCell ref="C95:C96"/>
    <mergeCell ref="E95:E96"/>
    <mergeCell ref="G95:G96"/>
    <mergeCell ref="I95:I96"/>
    <mergeCell ref="A79:P80"/>
    <mergeCell ref="A8:P9"/>
    <mergeCell ref="Q79:S79"/>
    <mergeCell ref="B36:P36"/>
    <mergeCell ref="B49:P49"/>
    <mergeCell ref="B62:P62"/>
    <mergeCell ref="C93:C94"/>
    <mergeCell ref="E93:E94"/>
    <mergeCell ref="G93:G94"/>
    <mergeCell ref="I93:I94"/>
    <mergeCell ref="K93:K94"/>
    <mergeCell ref="M93:M94"/>
    <mergeCell ref="K90:K91"/>
    <mergeCell ref="M90:M91"/>
    <mergeCell ref="M97:M98"/>
    <mergeCell ref="C97:C98"/>
    <mergeCell ref="E97:E98"/>
    <mergeCell ref="G97:G98"/>
    <mergeCell ref="I97:I98"/>
    <mergeCell ref="K97:K98"/>
  </mergeCells>
  <pageMargins left="0.511811024" right="0.511811024" top="0.78740157499999996" bottom="0.78740157499999996" header="0.31496062000000002" footer="0.31496062000000002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S12"/>
  <sheetViews>
    <sheetView workbookViewId="0">
      <selection activeCell="G18" sqref="G18"/>
    </sheetView>
  </sheetViews>
  <sheetFormatPr defaultRowHeight="15" x14ac:dyDescent="0.25"/>
  <cols>
    <col min="1" max="1" width="9" customWidth="1"/>
    <col min="2" max="4" width="9.140625" hidden="1" customWidth="1"/>
    <col min="5" max="5" width="17.5703125" bestFit="1" customWidth="1"/>
    <col min="6" max="6" width="14.85546875" customWidth="1"/>
    <col min="8" max="8" width="12.85546875" bestFit="1" customWidth="1"/>
    <col min="10" max="10" width="12.85546875" bestFit="1" customWidth="1"/>
    <col min="12" max="12" width="12.85546875" bestFit="1" customWidth="1"/>
    <col min="14" max="14" width="12.85546875" bestFit="1" customWidth="1"/>
    <col min="16" max="16" width="12.85546875" bestFit="1" customWidth="1"/>
  </cols>
  <sheetData>
    <row r="6" spans="5:19" ht="15.75" thickBot="1" x14ac:dyDescent="0.3"/>
    <row r="7" spans="5:19" ht="15.75" x14ac:dyDescent="0.25">
      <c r="F7" s="71" t="s">
        <v>2</v>
      </c>
      <c r="G7" s="24"/>
      <c r="H7" s="73" t="s">
        <v>3</v>
      </c>
      <c r="I7" s="24"/>
      <c r="J7" s="73" t="s">
        <v>4</v>
      </c>
      <c r="K7" s="24"/>
      <c r="L7" s="73" t="s">
        <v>5</v>
      </c>
      <c r="M7" s="24"/>
      <c r="N7" s="73" t="s">
        <v>6</v>
      </c>
      <c r="O7" s="24"/>
      <c r="P7" s="75" t="s">
        <v>10</v>
      </c>
    </row>
    <row r="8" spans="5:19" ht="16.5" thickBot="1" x14ac:dyDescent="0.3">
      <c r="F8" s="72"/>
      <c r="G8" s="25"/>
      <c r="H8" s="74"/>
      <c r="I8" s="25"/>
      <c r="J8" s="74"/>
      <c r="K8" s="25"/>
      <c r="L8" s="74"/>
      <c r="M8" s="25"/>
      <c r="N8" s="74"/>
      <c r="O8" s="25"/>
      <c r="P8" s="76"/>
    </row>
    <row r="9" spans="5:19" ht="19.5" thickBot="1" x14ac:dyDescent="0.35">
      <c r="E9" s="83" t="s">
        <v>28</v>
      </c>
      <c r="F9" s="77">
        <v>90836.68</v>
      </c>
      <c r="G9" s="17"/>
      <c r="H9" s="77">
        <v>88727.09</v>
      </c>
      <c r="I9" s="17"/>
      <c r="J9" s="77">
        <v>84618.84</v>
      </c>
      <c r="K9" s="17"/>
      <c r="L9" s="77">
        <v>55315.69</v>
      </c>
      <c r="M9" s="17"/>
      <c r="N9" s="77">
        <v>98928.89</v>
      </c>
      <c r="O9" s="17"/>
      <c r="P9" s="77">
        <v>79198.86</v>
      </c>
      <c r="Q9" s="18"/>
      <c r="R9" s="18"/>
      <c r="S9" s="19"/>
    </row>
    <row r="10" spans="5:19" ht="19.5" thickBot="1" x14ac:dyDescent="0.35">
      <c r="E10" s="84"/>
      <c r="F10" s="78"/>
      <c r="G10" s="20"/>
      <c r="H10" s="78"/>
      <c r="I10" s="20"/>
      <c r="J10" s="78"/>
      <c r="K10" s="20"/>
      <c r="L10" s="78"/>
      <c r="M10" s="20"/>
      <c r="N10" s="78"/>
      <c r="O10" s="20"/>
      <c r="P10" s="78"/>
      <c r="Q10" s="21"/>
      <c r="R10" s="21"/>
      <c r="S10" s="21"/>
    </row>
    <row r="11" spans="5:19" ht="18.75" x14ac:dyDescent="0.25">
      <c r="E11" s="31"/>
      <c r="F11" s="103" t="s">
        <v>41</v>
      </c>
      <c r="G11" s="32"/>
      <c r="H11" s="103" t="s">
        <v>40</v>
      </c>
      <c r="I11" s="32"/>
      <c r="J11" s="103" t="s">
        <v>39</v>
      </c>
      <c r="K11" s="32"/>
      <c r="L11" s="103" t="s">
        <v>37</v>
      </c>
      <c r="M11" s="32"/>
      <c r="N11" s="103" t="s">
        <v>42</v>
      </c>
      <c r="O11" s="32"/>
      <c r="P11" s="103" t="s">
        <v>38</v>
      </c>
      <c r="Q11" s="31"/>
      <c r="R11" s="22"/>
      <c r="S11" s="22"/>
    </row>
    <row r="12" spans="5:19" ht="19.5" thickBot="1" x14ac:dyDescent="0.3">
      <c r="E12" s="31"/>
      <c r="F12" s="104"/>
      <c r="G12" s="32"/>
      <c r="H12" s="104"/>
      <c r="I12" s="32"/>
      <c r="J12" s="104"/>
      <c r="K12" s="32"/>
      <c r="L12" s="104"/>
      <c r="M12" s="32"/>
      <c r="N12" s="104"/>
      <c r="O12" s="32"/>
      <c r="P12" s="104"/>
      <c r="Q12" s="31"/>
      <c r="R12" s="22"/>
      <c r="S12" s="22"/>
    </row>
  </sheetData>
  <mergeCells count="19">
    <mergeCell ref="P9:P10"/>
    <mergeCell ref="F11:F12"/>
    <mergeCell ref="H11:H12"/>
    <mergeCell ref="J11:J12"/>
    <mergeCell ref="L11:L12"/>
    <mergeCell ref="N11:N12"/>
    <mergeCell ref="P11:P12"/>
    <mergeCell ref="N9:N10"/>
    <mergeCell ref="E9:E10"/>
    <mergeCell ref="F9:F10"/>
    <mergeCell ref="H9:H10"/>
    <mergeCell ref="J9:J10"/>
    <mergeCell ref="L9:L10"/>
    <mergeCell ref="P7:P8"/>
    <mergeCell ref="F7:F8"/>
    <mergeCell ref="H7:H8"/>
    <mergeCell ref="J7:J8"/>
    <mergeCell ref="L7:L8"/>
    <mergeCell ref="N7:N8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Quadro Comparativo</vt:lpstr>
      <vt:lpstr>Quadro Resumo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FSouza</cp:lastModifiedBy>
  <dcterms:created xsi:type="dcterms:W3CDTF">2021-06-24T11:44:21Z</dcterms:created>
  <dcterms:modified xsi:type="dcterms:W3CDTF">2021-06-30T19:58:28Z</dcterms:modified>
</cp:coreProperties>
</file>