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usuario/Downloads/"/>
    </mc:Choice>
  </mc:AlternateContent>
  <xr:revisionPtr revIDLastSave="0" documentId="13_ncr:1_{4072B9C1-6C27-F945-8B52-5D50C4E2CBE8}" xr6:coauthVersionLast="47" xr6:coauthVersionMax="47" xr10:uidLastSave="{00000000-0000-0000-0000-000000000000}"/>
  <bookViews>
    <workbookView xWindow="39280" yWindow="500" windowWidth="33460" windowHeight="20180" xr2:uid="{00000000-000D-0000-FFFF-FFFF00000000}"/>
  </bookViews>
  <sheets>
    <sheet name="Proposta" sheetId="3" r:id="rId1"/>
    <sheet name="Tabela Hypera" sheetId="4" r:id="rId2"/>
  </sheets>
  <definedNames>
    <definedName name="_xlnm._FilterDatabase" localSheetId="1" hidden="1">'Tabela Hypera'!$C$9:$N$85</definedName>
    <definedName name="_xlnm.Print_Area" localSheetId="0">Proposta!#REF!</definedName>
  </definedNames>
  <calcPr calcId="191029"/>
  <customWorkbookViews>
    <customWorkbookView name="wedo5 - Modo de exibição pessoal" guid="{F2F0C8D2-EB1B-4BD1-BAB9-4E9A2B639338}" mergeInterval="0" personalView="1" maximized="1" windowWidth="1020" windowHeight="596" activeSheetId="1"/>
    <customWorkbookView name="Helena Beer - Modo de exibição pessoal" guid="{E62EFA29-AB95-4460-BB97-C83BA03CCB2D}" mergeInterval="0" personalView="1" maximized="1" windowWidth="1020" windowHeight="596" activeSheetId="1"/>
    <customWorkbookView name="Andrea - Modo de exibição pessoal" guid="{7AFD9035-DACD-4632-951B-B8F4F8EF09FB}" mergeInterval="0" personalView="1" maximized="1" windowWidth="1020" windowHeight="569" activeSheetId="1"/>
    <customWorkbookView name="PTeti - Modo de exibição pessoal" guid="{886288D2-BD58-43A3-B6C0-D78DBDC1325B}" mergeInterval="0" personalView="1" maximized="1" windowWidth="1020" windowHeight="570" activeSheetId="1"/>
    <customWorkbookView name="Wedo Marketing Empresarial - Modo de exibição pessoal" guid="{5E205F46-3ABE-4E30-A9E4-8F30C2AF31DA}" mergeInterval="0" personalView="1" maximized="1" windowWidth="1276" windowHeight="601" activeSheetId="2"/>
    <customWorkbookView name="rotero - Modo de exibição pessoal" guid="{570C4AD8-1EB6-43C9-8378-D6D8D11635F0}" mergeInterval="0" personalView="1" maximized="1" windowWidth="1020" windowHeight="596" activeSheetId="2"/>
    <customWorkbookView name="Vinicius Nicolau - Modo de exibição pessoal" guid="{5718072C-F244-4257-8F9D-F71615BC6B0A}" mergeInterval="0" personalView="1" maximized="1" windowWidth="1276" windowHeight="795" activeSheetId="1"/>
    <customWorkbookView name="rscheleder - Modo de exibição pessoal" guid="{5C0F3699-B10E-43C7-9897-A006B7CAD2DE}" mergeInterval="0" personalView="1" maximized="1" windowWidth="1020" windowHeight="544" activeSheetId="1"/>
    <customWorkbookView name="cmagalhaes - Modo de exibição pessoal" guid="{142FF4B9-B17A-4C5B-984D-475A97AC9A02}" mergeInterval="0" personalView="1" maximized="1" windowWidth="1020" windowHeight="569" activeSheetId="1"/>
  </customWorkbookViews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2" i="3" l="1"/>
  <c r="H19" i="3"/>
  <c r="G116" i="4"/>
  <c r="H116" i="4" s="1"/>
  <c r="F116" i="4"/>
  <c r="H115" i="4"/>
  <c r="G115" i="4"/>
  <c r="F115" i="4"/>
  <c r="G114" i="4"/>
  <c r="H114" i="4" s="1"/>
  <c r="F114" i="4"/>
  <c r="G113" i="4"/>
  <c r="H113" i="4" s="1"/>
  <c r="F113" i="4"/>
  <c r="G112" i="4"/>
  <c r="H112" i="4" s="1"/>
  <c r="F112" i="4"/>
  <c r="H111" i="4"/>
  <c r="G111" i="4"/>
  <c r="F111" i="4"/>
  <c r="G110" i="4"/>
  <c r="H110" i="4" s="1"/>
  <c r="F110" i="4"/>
  <c r="G109" i="4"/>
  <c r="H109" i="4" s="1"/>
  <c r="F109" i="4"/>
  <c r="G108" i="4"/>
  <c r="H108" i="4" s="1"/>
  <c r="F108" i="4"/>
  <c r="H107" i="4"/>
  <c r="G107" i="4"/>
  <c r="F107" i="4"/>
  <c r="G106" i="4"/>
  <c r="H106" i="4" s="1"/>
  <c r="F106" i="4"/>
  <c r="G105" i="4"/>
  <c r="H105" i="4" s="1"/>
  <c r="F105" i="4"/>
  <c r="G104" i="4"/>
  <c r="H104" i="4" s="1"/>
  <c r="F104" i="4"/>
  <c r="H103" i="4"/>
  <c r="G103" i="4"/>
  <c r="F103" i="4"/>
  <c r="G102" i="4"/>
  <c r="H102" i="4" s="1"/>
  <c r="F102" i="4"/>
  <c r="G101" i="4"/>
  <c r="H101" i="4" s="1"/>
  <c r="F101" i="4"/>
  <c r="G100" i="4"/>
  <c r="H100" i="4" s="1"/>
  <c r="F100" i="4"/>
  <c r="H99" i="4"/>
  <c r="G99" i="4"/>
  <c r="F99" i="4"/>
  <c r="G98" i="4"/>
  <c r="H98" i="4" s="1"/>
  <c r="F98" i="4"/>
  <c r="G97" i="4"/>
  <c r="H97" i="4" s="1"/>
  <c r="F97" i="4"/>
  <c r="E96" i="4"/>
  <c r="G95" i="4"/>
  <c r="H95" i="4" s="1"/>
  <c r="F95" i="4"/>
  <c r="E94" i="4"/>
  <c r="G94" i="4" s="1"/>
  <c r="H94" i="4" s="1"/>
  <c r="H93" i="4"/>
  <c r="G93" i="4"/>
  <c r="F93" i="4"/>
  <c r="G92" i="4"/>
  <c r="H92" i="4" s="1"/>
  <c r="F92" i="4"/>
  <c r="G91" i="4"/>
  <c r="H91" i="4" s="1"/>
  <c r="F91" i="4"/>
  <c r="G90" i="4"/>
  <c r="H90" i="4" s="1"/>
  <c r="F90" i="4"/>
  <c r="H89" i="4"/>
  <c r="G89" i="4"/>
  <c r="F89" i="4"/>
  <c r="G88" i="4"/>
  <c r="H88" i="4" s="1"/>
  <c r="F88" i="4"/>
  <c r="G87" i="4"/>
  <c r="H87" i="4" s="1"/>
  <c r="F87" i="4"/>
  <c r="G86" i="4"/>
  <c r="H86" i="4" s="1"/>
  <c r="F86" i="4"/>
  <c r="H85" i="4"/>
  <c r="G85" i="4"/>
  <c r="F85" i="4"/>
  <c r="G84" i="4"/>
  <c r="H84" i="4" s="1"/>
  <c r="F84" i="4"/>
  <c r="G83" i="4"/>
  <c r="H83" i="4" s="1"/>
  <c r="F83" i="4"/>
  <c r="G82" i="4"/>
  <c r="H82" i="4" s="1"/>
  <c r="F82" i="4"/>
  <c r="H81" i="4"/>
  <c r="G81" i="4"/>
  <c r="F81" i="4"/>
  <c r="G80" i="4"/>
  <c r="H80" i="4" s="1"/>
  <c r="F80" i="4"/>
  <c r="G79" i="4"/>
  <c r="H79" i="4" s="1"/>
  <c r="F79" i="4"/>
  <c r="G78" i="4"/>
  <c r="H78" i="4" s="1"/>
  <c r="F78" i="4"/>
  <c r="H77" i="4"/>
  <c r="G77" i="4"/>
  <c r="F77" i="4"/>
  <c r="G76" i="4"/>
  <c r="H76" i="4" s="1"/>
  <c r="F76" i="4"/>
  <c r="G75" i="4"/>
  <c r="H75" i="4" s="1"/>
  <c r="F75" i="4"/>
  <c r="G74" i="4"/>
  <c r="H74" i="4" s="1"/>
  <c r="F74" i="4"/>
  <c r="H73" i="4"/>
  <c r="G73" i="4"/>
  <c r="F73" i="4"/>
  <c r="G72" i="4"/>
  <c r="H72" i="4" s="1"/>
  <c r="F72" i="4"/>
  <c r="G71" i="4"/>
  <c r="H71" i="4" s="1"/>
  <c r="F71" i="4"/>
  <c r="G70" i="4"/>
  <c r="H70" i="4" s="1"/>
  <c r="F70" i="4"/>
  <c r="H69" i="4"/>
  <c r="G69" i="4"/>
  <c r="F69" i="4"/>
  <c r="G68" i="4"/>
  <c r="H68" i="4" s="1"/>
  <c r="F68" i="4"/>
  <c r="G67" i="4"/>
  <c r="H67" i="4" s="1"/>
  <c r="F67" i="4"/>
  <c r="G66" i="4"/>
  <c r="H66" i="4" s="1"/>
  <c r="F66" i="4"/>
  <c r="H65" i="4"/>
  <c r="G65" i="4"/>
  <c r="F65" i="4"/>
  <c r="G64" i="4"/>
  <c r="H64" i="4" s="1"/>
  <c r="F64" i="4"/>
  <c r="G63" i="4"/>
  <c r="H63" i="4" s="1"/>
  <c r="F63" i="4"/>
  <c r="G62" i="4"/>
  <c r="H62" i="4" s="1"/>
  <c r="F62" i="4"/>
  <c r="H61" i="4"/>
  <c r="G61" i="4"/>
  <c r="F61" i="4"/>
  <c r="G60" i="4"/>
  <c r="H60" i="4" s="1"/>
  <c r="F60" i="4"/>
  <c r="G59" i="4"/>
  <c r="H59" i="4" s="1"/>
  <c r="F59" i="4"/>
  <c r="G58" i="4"/>
  <c r="H58" i="4" s="1"/>
  <c r="F58" i="4"/>
  <c r="H57" i="4"/>
  <c r="G57" i="4"/>
  <c r="F57" i="4"/>
  <c r="G56" i="4"/>
  <c r="H56" i="4" s="1"/>
  <c r="F56" i="4"/>
  <c r="G55" i="4"/>
  <c r="H55" i="4" s="1"/>
  <c r="F55" i="4"/>
  <c r="G54" i="4"/>
  <c r="H54" i="4" s="1"/>
  <c r="F54" i="4"/>
  <c r="E53" i="4"/>
  <c r="G53" i="4" s="1"/>
  <c r="H53" i="4" s="1"/>
  <c r="H52" i="4"/>
  <c r="G52" i="4"/>
  <c r="F52" i="4"/>
  <c r="G51" i="4"/>
  <c r="H51" i="4" s="1"/>
  <c r="F51" i="4"/>
  <c r="G50" i="4"/>
  <c r="H50" i="4" s="1"/>
  <c r="F50" i="4"/>
  <c r="G49" i="4"/>
  <c r="H49" i="4" s="1"/>
  <c r="F49" i="4"/>
  <c r="H48" i="4"/>
  <c r="G48" i="4"/>
  <c r="F48" i="4"/>
  <c r="G47" i="4"/>
  <c r="H47" i="4" s="1"/>
  <c r="F47" i="4"/>
  <c r="G46" i="4"/>
  <c r="H46" i="4" s="1"/>
  <c r="F46" i="4"/>
  <c r="E46" i="4"/>
  <c r="G45" i="4"/>
  <c r="H45" i="4" s="1"/>
  <c r="F45" i="4"/>
  <c r="E45" i="4"/>
  <c r="G44" i="4"/>
  <c r="H44" i="4" s="1"/>
  <c r="F44" i="4"/>
  <c r="E43" i="4"/>
  <c r="G42" i="4"/>
  <c r="H42" i="4" s="1"/>
  <c r="F42" i="4"/>
  <c r="H41" i="4"/>
  <c r="G41" i="4"/>
  <c r="F41" i="4"/>
  <c r="G40" i="4"/>
  <c r="H40" i="4" s="1"/>
  <c r="F40" i="4"/>
  <c r="G39" i="4"/>
  <c r="H39" i="4" s="1"/>
  <c r="F39" i="4"/>
  <c r="G38" i="4"/>
  <c r="H38" i="4" s="1"/>
  <c r="F38" i="4"/>
  <c r="H37" i="4"/>
  <c r="G37" i="4"/>
  <c r="F37" i="4"/>
  <c r="G36" i="4"/>
  <c r="H36" i="4" s="1"/>
  <c r="F36" i="4"/>
  <c r="G35" i="4"/>
  <c r="H35" i="4" s="1"/>
  <c r="F35" i="4"/>
  <c r="G34" i="4"/>
  <c r="H34" i="4" s="1"/>
  <c r="F34" i="4"/>
  <c r="H33" i="4"/>
  <c r="G33" i="4"/>
  <c r="F33" i="4"/>
  <c r="G32" i="4"/>
  <c r="H32" i="4" s="1"/>
  <c r="F32" i="4"/>
  <c r="G31" i="4"/>
  <c r="H31" i="4" s="1"/>
  <c r="F31" i="4"/>
  <c r="G30" i="4"/>
  <c r="H30" i="4" s="1"/>
  <c r="F30" i="4"/>
  <c r="H29" i="4"/>
  <c r="G29" i="4"/>
  <c r="F29" i="4"/>
  <c r="G28" i="4"/>
  <c r="H28" i="4" s="1"/>
  <c r="F28" i="4"/>
  <c r="G27" i="4"/>
  <c r="H27" i="4" s="1"/>
  <c r="F27" i="4"/>
  <c r="G26" i="4"/>
  <c r="H26" i="4" s="1"/>
  <c r="F26" i="4"/>
  <c r="H25" i="4"/>
  <c r="G25" i="4"/>
  <c r="F25" i="4"/>
  <c r="G24" i="4"/>
  <c r="H24" i="4" s="1"/>
  <c r="E24" i="4"/>
  <c r="F24" i="4" s="1"/>
  <c r="G23" i="4"/>
  <c r="H23" i="4" s="1"/>
  <c r="E23" i="4"/>
  <c r="F23" i="4" s="1"/>
  <c r="G22" i="4"/>
  <c r="H22" i="4" s="1"/>
  <c r="F22" i="4"/>
  <c r="G21" i="4"/>
  <c r="H21" i="4" s="1"/>
  <c r="F21" i="4"/>
  <c r="G20" i="4"/>
  <c r="H20" i="4" s="1"/>
  <c r="F20" i="4"/>
  <c r="H19" i="4"/>
  <c r="G19" i="4"/>
  <c r="F19" i="4"/>
  <c r="G18" i="4"/>
  <c r="H18" i="4" s="1"/>
  <c r="F18" i="4"/>
  <c r="G17" i="4"/>
  <c r="H17" i="4" s="1"/>
  <c r="F17" i="4"/>
  <c r="G16" i="4"/>
  <c r="H16" i="4" s="1"/>
  <c r="F16" i="4"/>
  <c r="H15" i="4"/>
  <c r="G15" i="4"/>
  <c r="F15" i="4"/>
  <c r="G14" i="4"/>
  <c r="H14" i="4" s="1"/>
  <c r="F14" i="4"/>
  <c r="G13" i="4"/>
  <c r="H13" i="4" s="1"/>
  <c r="F13" i="4"/>
  <c r="G12" i="4"/>
  <c r="H12" i="4" s="1"/>
  <c r="F12" i="4"/>
  <c r="H11" i="4"/>
  <c r="G11" i="4"/>
  <c r="F11" i="4"/>
  <c r="G10" i="4"/>
  <c r="H10" i="4" s="1"/>
  <c r="F10" i="4"/>
  <c r="G96" i="4" l="1"/>
  <c r="H96" i="4" s="1"/>
  <c r="F96" i="4"/>
  <c r="G43" i="4"/>
  <c r="H43" i="4" s="1"/>
  <c r="F43" i="4"/>
  <c r="F53" i="4"/>
  <c r="F94" i="4"/>
  <c r="K23" i="3"/>
  <c r="K22" i="3"/>
</calcChain>
</file>

<file path=xl/sharedStrings.xml><?xml version="1.0" encoding="utf-8"?>
<sst xmlns="http://schemas.openxmlformats.org/spreadsheetml/2006/main" count="672" uniqueCount="220">
  <si>
    <t>WEEK 39</t>
  </si>
  <si>
    <t>TRABALHO</t>
    <phoneticPr fontId="6" type="noConversion"/>
  </si>
  <si>
    <t>ESPECIFICAÇÃO</t>
    <phoneticPr fontId="6" type="noConversion"/>
  </si>
  <si>
    <t>REFERÊNCIA AMPRO</t>
    <phoneticPr fontId="6" type="noConversion"/>
  </si>
  <si>
    <t>ITEM</t>
    <phoneticPr fontId="6" type="noConversion"/>
  </si>
  <si>
    <t>CRIAÇÃO</t>
    <phoneticPr fontId="6" type="noConversion"/>
  </si>
  <si>
    <t>QUANTIDADE</t>
    <phoneticPr fontId="6" type="noConversion"/>
  </si>
  <si>
    <t>CUSTO UNITÁRIO</t>
    <phoneticPr fontId="6" type="noConversion"/>
  </si>
  <si>
    <t>PRODUÇÃO</t>
    <phoneticPr fontId="6" type="noConversion"/>
  </si>
  <si>
    <t>FORNECEDOR</t>
    <phoneticPr fontId="6" type="noConversion"/>
  </si>
  <si>
    <t>TOTAL PRODUÇÃO</t>
    <phoneticPr fontId="6" type="noConversion"/>
  </si>
  <si>
    <t>TOTAL GERAL</t>
    <phoneticPr fontId="6" type="noConversion"/>
  </si>
  <si>
    <t>OUTUBRO</t>
  </si>
  <si>
    <t>NOVEMBRO</t>
  </si>
  <si>
    <t>MATERIAL</t>
  </si>
  <si>
    <t>MÊS</t>
  </si>
  <si>
    <t>Cliente:</t>
  </si>
  <si>
    <t>Job:</t>
  </si>
  <si>
    <t>WEEK 42</t>
  </si>
  <si>
    <t>WEEK 43</t>
  </si>
  <si>
    <t>WEEK 46</t>
  </si>
  <si>
    <t>WEEK 47</t>
  </si>
  <si>
    <t>WEEK 50</t>
  </si>
  <si>
    <t>WEEK 51</t>
  </si>
  <si>
    <t>WEEK 52</t>
  </si>
  <si>
    <t>DIA</t>
  </si>
  <si>
    <t>DOM</t>
  </si>
  <si>
    <t>SEG</t>
  </si>
  <si>
    <t>TER</t>
  </si>
  <si>
    <t>QUA</t>
  </si>
  <si>
    <t>QUI</t>
  </si>
  <si>
    <t>SEX</t>
  </si>
  <si>
    <t>WEEK 41</t>
  </si>
  <si>
    <t>WEEK 45</t>
  </si>
  <si>
    <t>WEEK 49</t>
  </si>
  <si>
    <t>WEEK</t>
    <phoneticPr fontId="6" type="noConversion"/>
  </si>
  <si>
    <t>DIA DA SEMANA</t>
    <phoneticPr fontId="6" type="noConversion"/>
  </si>
  <si>
    <t>FERIADO</t>
  </si>
  <si>
    <t>DEZEMBRO</t>
  </si>
  <si>
    <t>SAB</t>
  </si>
  <si>
    <t>WEEK 40</t>
  </si>
  <si>
    <t>WEEK 44</t>
  </si>
  <si>
    <t>WEEK 48</t>
  </si>
  <si>
    <t>Att:</t>
  </si>
  <si>
    <t>SÁB</t>
  </si>
  <si>
    <t>WEEK 18</t>
  </si>
  <si>
    <t>MAIO</t>
  </si>
  <si>
    <t>WEEK 19</t>
  </si>
  <si>
    <t>WEEK 20</t>
  </si>
  <si>
    <t>WEEK 21</t>
  </si>
  <si>
    <t>WEEK 22</t>
  </si>
  <si>
    <t>WEEK 23</t>
  </si>
  <si>
    <t>JUNHO</t>
  </si>
  <si>
    <t>WEEK 24</t>
  </si>
  <si>
    <t>WEEK 25</t>
  </si>
  <si>
    <t>WEEK 26</t>
  </si>
  <si>
    <t>WEEK 27</t>
  </si>
  <si>
    <t>JULHO</t>
  </si>
  <si>
    <t>WEEK 28</t>
  </si>
  <si>
    <t>WEEK 29</t>
  </si>
  <si>
    <t>WEEK 30</t>
  </si>
  <si>
    <t>WEEK 31</t>
  </si>
  <si>
    <t>AGOSTO</t>
  </si>
  <si>
    <t>WEEK 32</t>
  </si>
  <si>
    <t>WEEK 33</t>
  </si>
  <si>
    <t>WEEK 34</t>
  </si>
  <si>
    <t>WEEK 35</t>
  </si>
  <si>
    <t>WEEK 36</t>
  </si>
  <si>
    <t>SETEMBRO</t>
  </si>
  <si>
    <t>WEEK 37</t>
  </si>
  <si>
    <t>WEEK 38</t>
  </si>
  <si>
    <t>W22</t>
  </si>
  <si>
    <t>W27</t>
  </si>
  <si>
    <t>W40</t>
  </si>
  <si>
    <t>W44</t>
  </si>
  <si>
    <t>WEEK 53</t>
  </si>
  <si>
    <t>1.1</t>
  </si>
  <si>
    <t>Sem ref.</t>
  </si>
  <si>
    <t>Twinz</t>
  </si>
  <si>
    <t>-</t>
  </si>
  <si>
    <t>Fee Mensal</t>
  </si>
  <si>
    <t>1. Fee Mensal</t>
  </si>
  <si>
    <t>Yuri Nagamine | Erick Nakabayashi</t>
  </si>
  <si>
    <t>Hypera/ NeoQuímica</t>
  </si>
  <si>
    <t>Fee Mensal 
(Artes Programa de Incentivo Hypera - NeoQuímica)</t>
  </si>
  <si>
    <t>Criação / Arte-Final
Desdobramento de Vídeo
&gt; Orçamento a parte
Desdobramento de MPDV
&gt; Tabela aba "Tabela Hypera"</t>
  </si>
  <si>
    <t>Limite de 4 Campanhas - Até 4 Pedidos
(Total 48 peças por mês)
&gt; Proposta para 3 meses de trabalho</t>
  </si>
  <si>
    <t xml:space="preserve">ADAPTAÇÃO: MATERIAL A SER ADAPTADO POSSUI KV </t>
  </si>
  <si>
    <t>ALTERAÇÃO: MATERIAL PRONTO A SER ALTERADO CONTEUDO  E NÃO FORMATO</t>
  </si>
  <si>
    <t>CONSIDERAR SEMPRE O DESDOBRAMENTO E/OU CRIAÇÃO DA ARTE</t>
  </si>
  <si>
    <r>
      <t xml:space="preserve">VALOR UNITÁRIO </t>
    </r>
    <r>
      <rPr>
        <b/>
        <sz val="11"/>
        <color rgb="FFFF0000"/>
        <rFont val="Calibri"/>
        <family val="2"/>
        <scheme val="minor"/>
      </rPr>
      <t>(por página)</t>
    </r>
  </si>
  <si>
    <t>TIPO DE PEÇA (SERVIÇO)</t>
  </si>
  <si>
    <t>VALOR ADAPTAÇÃO</t>
  </si>
  <si>
    <t>VALOR ADAPTAÇÃO NEGOCIADO</t>
  </si>
  <si>
    <t>VALOR ALTERAÇÃO</t>
  </si>
  <si>
    <t>VALOR ALTERAÇÃO NEGOCIADO</t>
  </si>
  <si>
    <t>Nª MÁXIMO DE ALTERAÇÃO*</t>
  </si>
  <si>
    <t>TIPO DE ENTREGA</t>
  </si>
  <si>
    <t>Nª SUGESTÃO CRIATIVA</t>
  </si>
  <si>
    <t>PRAZO ADAPTAÇÃO (dias úteis)</t>
  </si>
  <si>
    <t>PRAZO AJUSTE 
(dias úteis)</t>
  </si>
  <si>
    <t>PRAZO FINALIZAÇÃO (dias úteis)</t>
  </si>
  <si>
    <t>Adesivo de vitrine</t>
  </si>
  <si>
    <t>página</t>
  </si>
  <si>
    <t>Layout Arte final</t>
  </si>
  <si>
    <t>Anúncio 1/2 página</t>
  </si>
  <si>
    <t>Anúncio 1/4 página</t>
  </si>
  <si>
    <t>Anúncio por pagina</t>
  </si>
  <si>
    <t>Aplicação logo brindes</t>
  </si>
  <si>
    <t>item</t>
  </si>
  <si>
    <t>Aplicação logo costuráveis</t>
  </si>
  <si>
    <t>Banner</t>
  </si>
  <si>
    <t>Cartaz</t>
  </si>
  <si>
    <t>Faixa</t>
  </si>
  <si>
    <t>Bloco de Anotações</t>
  </si>
  <si>
    <t>Tabela de Preços</t>
  </si>
  <si>
    <t>Carta</t>
  </si>
  <si>
    <t>Convite Impresso</t>
  </si>
  <si>
    <t>Brindes - Layout</t>
  </si>
  <si>
    <t>Brindes - Ideias</t>
  </si>
  <si>
    <t>Capa</t>
  </si>
  <si>
    <t>Lâmina</t>
  </si>
  <si>
    <t>Folheto</t>
  </si>
  <si>
    <t>Separata</t>
  </si>
  <si>
    <t>Capa / Lâmina / Folheto / Separata</t>
  </si>
  <si>
    <t>Cartão de Crédito</t>
  </si>
  <si>
    <t xml:space="preserve">Fidelidade </t>
  </si>
  <si>
    <t>Conceito - Ação Promocional / Ativação, Campanha de vendas</t>
  </si>
  <si>
    <t>Criação de estampas costuráveis</t>
  </si>
  <si>
    <t>Cupom</t>
  </si>
  <si>
    <t>Cartão</t>
  </si>
  <si>
    <t>Diploma / Certificado</t>
  </si>
  <si>
    <t>Adesivo</t>
  </si>
  <si>
    <t>Display Preço</t>
  </si>
  <si>
    <t>Display de balcão</t>
  </si>
  <si>
    <t>Display ponta de gondola</t>
  </si>
  <si>
    <t>Embalagem adaptação / blister</t>
  </si>
  <si>
    <t>Embalagem com faca</t>
  </si>
  <si>
    <t>Embalagem sem faca</t>
  </si>
  <si>
    <t>Envelopamento - Carro</t>
  </si>
  <si>
    <t>Envelopamento - Ônibus</t>
  </si>
  <si>
    <t>Envelopamento - Lona Caminhão</t>
  </si>
  <si>
    <t>Eventos - Crachá</t>
  </si>
  <si>
    <t>Eventos - Pulseira</t>
  </si>
  <si>
    <t>Eventos - Capa de cadeira</t>
  </si>
  <si>
    <t>Eventos - Ficha de inscrição</t>
  </si>
  <si>
    <t>Eventos - Ingresso</t>
  </si>
  <si>
    <t>Eventos - Flâmulas</t>
  </si>
  <si>
    <t>Eventos - Nomes para eventos, concursos, congressos.</t>
  </si>
  <si>
    <t>Eventos - Paineis para standes</t>
  </si>
  <si>
    <t>Eventos - Mapa de localização</t>
  </si>
  <si>
    <t>Eventos - Placa de Homenagem</t>
  </si>
  <si>
    <t>Eventos - Medalha</t>
  </si>
  <si>
    <t>Eventos - Troféu</t>
  </si>
  <si>
    <t>Eventos - Criação de Welcome Kit</t>
  </si>
  <si>
    <t>Folder</t>
  </si>
  <si>
    <t>Ilustrações</t>
  </si>
  <si>
    <t>Logotipos</t>
  </si>
  <si>
    <t>Arquivos vetoriais ou Arquivo PSD 300dpis, layers</t>
  </si>
  <si>
    <t>Luva</t>
  </si>
  <si>
    <t>Mascotes</t>
  </si>
  <si>
    <t>pose</t>
  </si>
  <si>
    <t>Newsletter Trade</t>
  </si>
  <si>
    <t>Bloco de Pedido</t>
  </si>
  <si>
    <t>Papelaria - Cartão de Visita</t>
  </si>
  <si>
    <t>Papelaria - Envelope simples</t>
  </si>
  <si>
    <t>Papelaria - Livro</t>
  </si>
  <si>
    <t>Papelaria - Agenda</t>
  </si>
  <si>
    <t>Papelaria - Caderno</t>
  </si>
  <si>
    <t>Projeto Editorial</t>
  </si>
  <si>
    <t>Rótulo</t>
  </si>
  <si>
    <t>Sacola</t>
  </si>
  <si>
    <t>Sinalização - Cancela de estacionamento</t>
  </si>
  <si>
    <t>Sinalização - Fábrica e escritório</t>
  </si>
  <si>
    <t>Sinalização - Tapume de obra</t>
  </si>
  <si>
    <t xml:space="preserve">Backlight </t>
  </si>
  <si>
    <t>Stopper</t>
  </si>
  <si>
    <t>Wobbler</t>
  </si>
  <si>
    <t>Tabela</t>
  </si>
  <si>
    <t>Gráfico</t>
  </si>
  <si>
    <t>Infográfico</t>
  </si>
  <si>
    <t>Planograma</t>
  </si>
  <si>
    <t>Uniforme</t>
  </si>
  <si>
    <t>3 Peças</t>
  </si>
  <si>
    <t>Revisão Ortográfica Textos (página, Lauda, etc)</t>
  </si>
  <si>
    <t>Documento de Word</t>
  </si>
  <si>
    <t>MPDV - Cubo - CRIAÇÃO EXCLUSIVO CAFEHYNA</t>
  </si>
  <si>
    <t>MPDV - Bandeja - CRIAÇÃO EXCLUSIVO CAFEHYNA</t>
  </si>
  <si>
    <t>MPDV - Faixa de Gôndola - CRIAÇÃO EXCLUSIVO CAFEHYNA</t>
  </si>
  <si>
    <t>MPDV - Aba Precificador - CRIAÇÃO EXCLUSIVO CAFEHYNA</t>
  </si>
  <si>
    <t>MPDV - SOLAPA - CRIAÇÃO EXCLUSIVO CAFEHYNA</t>
  </si>
  <si>
    <t>MPDV - Balde de Pipoca - CRIAÇÃO EXCLUSIVO CAFEHYNA</t>
  </si>
  <si>
    <t>MPDV - Clip Strip - CRIAÇÃO EXCLUSIVO CAFEHYNA</t>
  </si>
  <si>
    <t>ALTERAÇÃO KV - CRIAÇÃO EXCLUSIVO CAFEHYNA</t>
  </si>
  <si>
    <t>Criação de conceito - CRIAÇÃO EXCLUSIVO CAFEHYNA</t>
  </si>
  <si>
    <t>Key Visual (KV)  - CRIAÇÃO EXCLUSIVO CAFEHYNA</t>
  </si>
  <si>
    <t>MPDV - Moldura Geladeira - CRIAÇÃO EXCLUSIVO CAFEHYNA</t>
  </si>
  <si>
    <t>MPDV - Tira Strip - CRIAÇÃO EXCLUSIVO CAFEHYNA</t>
  </si>
  <si>
    <t>Padrão de Tabloide (KV) - CRIAÇÃO EXCLUSIVO CAFEHYNA</t>
  </si>
  <si>
    <t>MPDV - Dispenser - CRIAÇÃO EXCLUSIVO CAFEHYNA</t>
  </si>
  <si>
    <t>MPDV - Promopack - CRIAÇÃO EXCLUSIVO CAFEHYNA</t>
  </si>
  <si>
    <t>Cooler - CRIAÇÃO EXCLUSIVO CAFEHYNA</t>
  </si>
  <si>
    <t>Cartelado Pipoca - CRIAÇÃO EXCLUSIVO CAFEHYNA</t>
  </si>
  <si>
    <t>Testeira Clip Strip - CRIAÇÃO EXCLUSIVO CAFEHYNA</t>
  </si>
  <si>
    <t>Moldura Precificador - CRIAÇÃO EXCLUSIVO CAFEHYNA</t>
  </si>
  <si>
    <t>Display - CRIAÇÃO EXCLUSIVO CAFEHYNA</t>
  </si>
  <si>
    <t>Faixa de Gôndola - CRIAÇÃO EXCLUSIVO CAFEHYNA</t>
  </si>
  <si>
    <t>Stopper - CRIAÇÃO EXCLUSIVO CAFEHYNA</t>
  </si>
  <si>
    <t>Aba Precificadora - CRIAÇÃO EXCLUSIVO CAFEHYNA</t>
  </si>
  <si>
    <t>Guia Tabloide - CRIAÇÃO EXCLUSIVO CAFEHYNA</t>
  </si>
  <si>
    <t>Totem - CRIAÇÃO EXCLUSIVO CAFEHYNA</t>
  </si>
  <si>
    <t>Bandeja organizadora - CRIAÇÃO EXCLUSIVO CAFEHYNA</t>
  </si>
  <si>
    <t>Gargaleira - CRIAÇÃO EXCLUSIVO CAFEHYNA</t>
  </si>
  <si>
    <t>Wobbler - CRIAÇÃO EXCLUSIVO CAFEHYNA</t>
  </si>
  <si>
    <t>Display de Chão - CRIAÇÃO EXCLUSIVO CAFEHYNA</t>
  </si>
  <si>
    <t>Tapetinho - CRIAÇÃO EXCLUSIVO CAFEHYNA</t>
  </si>
  <si>
    <r>
      <t xml:space="preserve">*Acima de 3 alterações será cobrado </t>
    </r>
    <r>
      <rPr>
        <sz val="11"/>
        <color theme="1"/>
        <rFont val="Calibri (Body)"/>
      </rPr>
      <t>15%</t>
    </r>
    <r>
      <rPr>
        <sz val="10"/>
        <rFont val="Arial"/>
        <family val="2"/>
      </rPr>
      <t xml:space="preserve"> do valor.</t>
    </r>
  </si>
  <si>
    <t>**Ajustes de texto legal solicitados por regulatórios antes da finalização dos materiais, não consideramos na contagem de ajustes.</t>
  </si>
  <si>
    <t>Desconto negociado</t>
  </si>
  <si>
    <r>
      <t xml:space="preserve">Valor Mensal </t>
    </r>
    <r>
      <rPr>
        <b/>
        <sz val="12"/>
        <color rgb="FFFF0000"/>
        <rFont val="Arial"/>
        <family val="2"/>
      </rPr>
      <t>(Desconto 10% - 3 meses)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</si>
</sst>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[$R$-416]\ #,##0.00"/>
    <numFmt numFmtId="165" formatCode="_(&quot;R$ &quot;* #,##0.00_);_(&quot;R$ &quot;* \(#,##0.00\);_(&quot;R$ &quot;* &quot;-&quot;??_);_(@_)"/>
    <numFmt numFmtId="166" formatCode="_-[$R$-416]\ * #,##0.00_-;\-[$R$-416]\ * #,##0.00_-;_-[$R$-416]\ * &quot;-&quot;??_-;_-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2"/>
      <name val="Verdana"/>
      <family val="2"/>
    </font>
    <font>
      <b/>
      <sz val="11"/>
      <color indexed="8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1"/>
      <color indexed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9"/>
      <color rgb="FF000000"/>
      <name val="Arial"/>
      <family val="2"/>
    </font>
    <font>
      <sz val="10"/>
      <name val="Verdana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mbria"/>
      <family val="2"/>
      <scheme val="major"/>
    </font>
    <font>
      <b/>
      <sz val="10"/>
      <color theme="0"/>
      <name val="Cambria"/>
      <family val="1"/>
      <scheme val="major"/>
    </font>
    <font>
      <sz val="11"/>
      <color theme="1"/>
      <name val="Arial"/>
      <family val="2"/>
    </font>
    <font>
      <sz val="11"/>
      <color theme="1" tint="0.3499862666707357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 applyFont="0" applyFill="0" applyBorder="0" applyAlignment="0" applyProtection="0"/>
    <xf numFmtId="0" fontId="1" fillId="0" borderId="0"/>
    <xf numFmtId="0" fontId="28" fillId="0" borderId="0"/>
    <xf numFmtId="0" fontId="30" fillId="0" borderId="0"/>
    <xf numFmtId="44" fontId="30" fillId="0" borderId="0" applyFont="0" applyFill="0" applyBorder="0" applyAlignment="0" applyProtection="0"/>
    <xf numFmtId="0" fontId="36" fillId="0" borderId="0"/>
  </cellStyleXfs>
  <cellXfs count="288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64" fontId="2" fillId="9" borderId="3" xfId="0" applyNumberFormat="1" applyFont="1" applyFill="1" applyBorder="1" applyAlignment="1">
      <alignment horizontal="center" vertical="center"/>
    </xf>
    <xf numFmtId="164" fontId="2" fillId="9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5" fillId="3" borderId="34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/>
    </xf>
    <xf numFmtId="164" fontId="5" fillId="3" borderId="36" xfId="0" applyNumberFormat="1" applyFont="1" applyFill="1" applyBorder="1" applyAlignment="1">
      <alignment horizontal="center" vertical="center"/>
    </xf>
    <xf numFmtId="164" fontId="5" fillId="9" borderId="5" xfId="0" applyNumberFormat="1" applyFont="1" applyFill="1" applyBorder="1" applyAlignment="1">
      <alignment horizontal="center" vertical="center"/>
    </xf>
    <xf numFmtId="0" fontId="18" fillId="5" borderId="37" xfId="0" applyFont="1" applyFill="1" applyBorder="1" applyAlignment="1">
      <alignment vertical="center"/>
    </xf>
    <xf numFmtId="0" fontId="18" fillId="5" borderId="38" xfId="0" applyFont="1" applyFill="1" applyBorder="1" applyAlignment="1">
      <alignment vertical="center"/>
    </xf>
    <xf numFmtId="164" fontId="19" fillId="5" borderId="38" xfId="0" applyNumberFormat="1" applyFont="1" applyFill="1" applyBorder="1" applyAlignment="1">
      <alignment vertical="center"/>
    </xf>
    <xf numFmtId="0" fontId="19" fillId="5" borderId="38" xfId="0" applyFont="1" applyFill="1" applyBorder="1" applyAlignment="1">
      <alignment horizontal="center" vertical="center"/>
    </xf>
    <xf numFmtId="164" fontId="18" fillId="5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2" fillId="10" borderId="7" xfId="0" applyFont="1" applyFill="1" applyBorder="1" applyAlignment="1">
      <alignment vertical="center"/>
    </xf>
    <xf numFmtId="0" fontId="12" fillId="10" borderId="1" xfId="0" applyFont="1" applyFill="1" applyBorder="1" applyAlignment="1">
      <alignment vertical="center"/>
    </xf>
    <xf numFmtId="0" fontId="12" fillId="10" borderId="8" xfId="0" applyFont="1" applyFill="1" applyBorder="1" applyAlignment="1">
      <alignment vertical="center"/>
    </xf>
    <xf numFmtId="0" fontId="2" fillId="4" borderId="40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vertical="center"/>
    </xf>
    <xf numFmtId="0" fontId="12" fillId="2" borderId="37" xfId="0" applyFont="1" applyFill="1" applyBorder="1" applyAlignment="1">
      <alignment vertical="center"/>
    </xf>
    <xf numFmtId="0" fontId="12" fillId="2" borderId="44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12" fillId="2" borderId="53" xfId="0" applyFont="1" applyFill="1" applyBorder="1" applyAlignment="1">
      <alignment vertical="center"/>
    </xf>
    <xf numFmtId="0" fontId="12" fillId="2" borderId="41" xfId="0" applyFont="1" applyFill="1" applyBorder="1" applyAlignment="1">
      <alignment vertical="center"/>
    </xf>
    <xf numFmtId="0" fontId="12" fillId="2" borderId="54" xfId="0" applyFont="1" applyFill="1" applyBorder="1" applyAlignment="1">
      <alignment vertical="center"/>
    </xf>
    <xf numFmtId="0" fontId="21" fillId="0" borderId="52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center" vertical="center"/>
    </xf>
    <xf numFmtId="0" fontId="27" fillId="11" borderId="0" xfId="0" applyFont="1" applyFill="1" applyAlignment="1">
      <alignment horizontal="center" vertical="center"/>
    </xf>
    <xf numFmtId="164" fontId="27" fillId="11" borderId="0" xfId="0" applyNumberFormat="1" applyFont="1" applyFill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2" fillId="10" borderId="14" xfId="0" applyFont="1" applyFill="1" applyBorder="1" applyAlignment="1">
      <alignment vertical="center"/>
    </xf>
    <xf numFmtId="0" fontId="12" fillId="2" borderId="57" xfId="0" applyFont="1" applyFill="1" applyBorder="1" applyAlignment="1">
      <alignment vertical="center"/>
    </xf>
    <xf numFmtId="0" fontId="12" fillId="10" borderId="15" xfId="0" applyFont="1" applyFill="1" applyBorder="1" applyAlignment="1">
      <alignment vertical="center"/>
    </xf>
    <xf numFmtId="0" fontId="12" fillId="2" borderId="58" xfId="0" applyFont="1" applyFill="1" applyBorder="1" applyAlignment="1">
      <alignment vertical="center"/>
    </xf>
    <xf numFmtId="0" fontId="12" fillId="10" borderId="16" xfId="0" applyFont="1" applyFill="1" applyBorder="1" applyAlignment="1">
      <alignment vertical="center"/>
    </xf>
    <xf numFmtId="0" fontId="12" fillId="2" borderId="59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12" fillId="10" borderId="25" xfId="0" applyFont="1" applyFill="1" applyBorder="1" applyAlignment="1">
      <alignment vertical="center"/>
    </xf>
    <xf numFmtId="0" fontId="12" fillId="10" borderId="37" xfId="0" applyFont="1" applyFill="1" applyBorder="1" applyAlignment="1">
      <alignment vertical="center"/>
    </xf>
    <xf numFmtId="0" fontId="12" fillId="10" borderId="44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2" fillId="0" borderId="25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2" fillId="10" borderId="3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7" fillId="0" borderId="64" xfId="0" applyFont="1" applyBorder="1" applyAlignment="1">
      <alignment horizontal="center" vertical="center"/>
    </xf>
    <xf numFmtId="0" fontId="12" fillId="10" borderId="5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56" xfId="0" applyFont="1" applyFill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2" borderId="65" xfId="0" applyFont="1" applyFill="1" applyBorder="1" applyAlignment="1">
      <alignment vertical="center"/>
    </xf>
    <xf numFmtId="0" fontId="12" fillId="2" borderId="47" xfId="0" applyFont="1" applyFill="1" applyBorder="1" applyAlignment="1">
      <alignment vertical="center"/>
    </xf>
    <xf numFmtId="0" fontId="12" fillId="2" borderId="42" xfId="0" applyFont="1" applyFill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0" fontId="12" fillId="2" borderId="64" xfId="0" applyFont="1" applyFill="1" applyBorder="1" applyAlignment="1">
      <alignment vertical="center"/>
    </xf>
    <xf numFmtId="0" fontId="12" fillId="0" borderId="56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2" fillId="2" borderId="66" xfId="0" applyFont="1" applyFill="1" applyBorder="1" applyAlignment="1">
      <alignment vertical="center"/>
    </xf>
    <xf numFmtId="0" fontId="12" fillId="10" borderId="42" xfId="0" applyFont="1" applyFill="1" applyBorder="1" applyAlignment="1">
      <alignment vertical="center"/>
    </xf>
    <xf numFmtId="0" fontId="12" fillId="2" borderId="38" xfId="0" applyFont="1" applyFill="1" applyBorder="1" applyAlignment="1">
      <alignment vertical="center"/>
    </xf>
    <xf numFmtId="0" fontId="12" fillId="2" borderId="46" xfId="0" applyFont="1" applyFill="1" applyBorder="1" applyAlignment="1">
      <alignment vertical="center"/>
    </xf>
    <xf numFmtId="0" fontId="12" fillId="2" borderId="55" xfId="0" applyFont="1" applyFill="1" applyBorder="1" applyAlignment="1">
      <alignment vertical="center"/>
    </xf>
    <xf numFmtId="0" fontId="10" fillId="10" borderId="29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2" fillId="0" borderId="53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65" xfId="0" applyFont="1" applyBorder="1" applyAlignment="1">
      <alignment vertical="center"/>
    </xf>
    <xf numFmtId="0" fontId="24" fillId="10" borderId="30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10" borderId="28" xfId="0" applyFont="1" applyFill="1" applyBorder="1" applyAlignment="1">
      <alignment horizontal="center" vertical="center"/>
    </xf>
    <xf numFmtId="0" fontId="21" fillId="10" borderId="22" xfId="0" applyFont="1" applyFill="1" applyBorder="1" applyAlignment="1">
      <alignment horizontal="center" vertical="center"/>
    </xf>
    <xf numFmtId="0" fontId="12" fillId="10" borderId="10" xfId="0" applyFont="1" applyFill="1" applyBorder="1" applyAlignment="1">
      <alignment vertical="center"/>
    </xf>
    <xf numFmtId="0" fontId="12" fillId="10" borderId="65" xfId="0" applyFont="1" applyFill="1" applyBorder="1" applyAlignment="1">
      <alignment vertical="center"/>
    </xf>
    <xf numFmtId="0" fontId="12" fillId="10" borderId="11" xfId="0" applyFont="1" applyFill="1" applyBorder="1" applyAlignment="1">
      <alignment vertical="center"/>
    </xf>
    <xf numFmtId="0" fontId="12" fillId="10" borderId="12" xfId="0" applyFont="1" applyFill="1" applyBorder="1" applyAlignment="1">
      <alignment vertical="center"/>
    </xf>
    <xf numFmtId="0" fontId="10" fillId="10" borderId="27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vertical="center"/>
    </xf>
    <xf numFmtId="0" fontId="10" fillId="13" borderId="27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vertical="center"/>
    </xf>
    <xf numFmtId="0" fontId="12" fillId="13" borderId="6" xfId="0" applyFont="1" applyFill="1" applyBorder="1" applyAlignment="1">
      <alignment vertical="center"/>
    </xf>
    <xf numFmtId="0" fontId="12" fillId="13" borderId="1" xfId="0" applyFont="1" applyFill="1" applyBorder="1" applyAlignment="1">
      <alignment vertical="center"/>
    </xf>
    <xf numFmtId="0" fontId="12" fillId="13" borderId="8" xfId="0" applyFont="1" applyFill="1" applyBorder="1" applyAlignment="1">
      <alignment vertical="center"/>
    </xf>
    <xf numFmtId="0" fontId="20" fillId="10" borderId="50" xfId="0" applyFont="1" applyFill="1" applyBorder="1" applyAlignment="1">
      <alignment horizontal="center" vertical="center"/>
    </xf>
    <xf numFmtId="0" fontId="25" fillId="10" borderId="24" xfId="0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164" fontId="8" fillId="2" borderId="0" xfId="0" applyNumberFormat="1" applyFont="1" applyFill="1" applyAlignment="1">
      <alignment horizontal="center" vertical="center" wrapText="1"/>
    </xf>
    <xf numFmtId="164" fontId="26" fillId="0" borderId="0" xfId="0" applyNumberFormat="1" applyFont="1" applyAlignment="1">
      <alignment horizontal="center" vertical="center" wrapText="1"/>
    </xf>
    <xf numFmtId="3" fontId="8" fillId="10" borderId="1" xfId="0" applyNumberFormat="1" applyFont="1" applyFill="1" applyBorder="1" applyAlignment="1">
      <alignment horizontal="center" vertical="center" wrapText="1"/>
    </xf>
    <xf numFmtId="164" fontId="8" fillId="10" borderId="1" xfId="0" applyNumberFormat="1" applyFont="1" applyFill="1" applyBorder="1" applyAlignment="1">
      <alignment horizontal="center" vertical="center" wrapText="1"/>
    </xf>
    <xf numFmtId="164" fontId="11" fillId="6" borderId="1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49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49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7" fillId="8" borderId="50" xfId="0" applyFont="1" applyFill="1" applyBorder="1" applyAlignment="1">
      <alignment horizontal="center" vertical="center"/>
    </xf>
    <xf numFmtId="164" fontId="5" fillId="9" borderId="34" xfId="0" applyNumberFormat="1" applyFont="1" applyFill="1" applyBorder="1" applyAlignment="1">
      <alignment vertical="center"/>
    </xf>
    <xf numFmtId="164" fontId="9" fillId="9" borderId="36" xfId="0" applyNumberFormat="1" applyFont="1" applyFill="1" applyBorder="1" applyAlignment="1">
      <alignment vertical="center"/>
    </xf>
    <xf numFmtId="16" fontId="14" fillId="0" borderId="59" xfId="0" applyNumberFormat="1" applyFont="1" applyBorder="1" applyAlignment="1">
      <alignment horizontal="center" vertical="center" wrapText="1"/>
    </xf>
    <xf numFmtId="16" fontId="14" fillId="0" borderId="55" xfId="0" applyNumberFormat="1" applyFont="1" applyBorder="1" applyAlignment="1">
      <alignment horizontal="center" vertical="center" wrapText="1"/>
    </xf>
    <xf numFmtId="16" fontId="14" fillId="0" borderId="60" xfId="0" applyNumberFormat="1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29" fillId="12" borderId="58" xfId="0" applyFont="1" applyFill="1" applyBorder="1" applyAlignment="1">
      <alignment horizontal="left" vertical="center" wrapText="1"/>
    </xf>
    <xf numFmtId="0" fontId="29" fillId="12" borderId="38" xfId="0" applyFont="1" applyFill="1" applyBorder="1" applyAlignment="1">
      <alignment horizontal="left" vertical="center" wrapText="1"/>
    </xf>
    <xf numFmtId="0" fontId="29" fillId="12" borderId="70" xfId="0" applyFont="1" applyFill="1" applyBorder="1" applyAlignment="1">
      <alignment horizontal="left" vertical="center" wrapText="1"/>
    </xf>
    <xf numFmtId="0" fontId="30" fillId="0" borderId="0" xfId="7" applyAlignment="1">
      <alignment horizontal="center"/>
    </xf>
    <xf numFmtId="0" fontId="30" fillId="0" borderId="0" xfId="7"/>
    <xf numFmtId="0" fontId="31" fillId="6" borderId="0" xfId="7" applyFont="1" applyFill="1" applyAlignment="1">
      <alignment horizontal="center" vertical="top" wrapText="1"/>
    </xf>
    <xf numFmtId="0" fontId="31" fillId="6" borderId="0" xfId="7" applyFont="1" applyFill="1" applyAlignment="1">
      <alignment horizontal="center" vertical="top" wrapText="1"/>
    </xf>
    <xf numFmtId="0" fontId="32" fillId="14" borderId="0" xfId="7" applyFont="1" applyFill="1"/>
    <xf numFmtId="0" fontId="33" fillId="15" borderId="37" xfId="7" applyFont="1" applyFill="1" applyBorder="1" applyAlignment="1">
      <alignment horizontal="center"/>
    </xf>
    <xf numFmtId="0" fontId="33" fillId="15" borderId="38" xfId="7" applyFont="1" applyFill="1" applyBorder="1" applyAlignment="1">
      <alignment horizontal="center"/>
    </xf>
    <xf numFmtId="0" fontId="33" fillId="15" borderId="41" xfId="7" applyFont="1" applyFill="1" applyBorder="1" applyAlignment="1">
      <alignment horizontal="center"/>
    </xf>
    <xf numFmtId="0" fontId="30" fillId="0" borderId="0" xfId="7" applyAlignment="1">
      <alignment horizontal="center" vertical="center"/>
    </xf>
    <xf numFmtId="165" fontId="34" fillId="14" borderId="37" xfId="8" applyNumberFormat="1" applyFont="1" applyFill="1" applyBorder="1" applyAlignment="1">
      <alignment vertical="center" wrapText="1"/>
    </xf>
    <xf numFmtId="165" fontId="34" fillId="14" borderId="6" xfId="8" applyNumberFormat="1" applyFont="1" applyFill="1" applyBorder="1" applyAlignment="1">
      <alignment horizontal="center" vertical="center" wrapText="1"/>
    </xf>
    <xf numFmtId="165" fontId="35" fillId="14" borderId="6" xfId="8" applyNumberFormat="1" applyFont="1" applyFill="1" applyBorder="1" applyAlignment="1">
      <alignment horizontal="center" vertical="center" wrapText="1"/>
    </xf>
    <xf numFmtId="165" fontId="34" fillId="14" borderId="1" xfId="8" applyNumberFormat="1" applyFont="1" applyFill="1" applyBorder="1" applyAlignment="1">
      <alignment horizontal="center" vertical="center" wrapText="1"/>
    </xf>
    <xf numFmtId="165" fontId="34" fillId="14" borderId="1" xfId="8" applyNumberFormat="1" applyFont="1" applyFill="1" applyBorder="1" applyAlignment="1">
      <alignment vertical="center" wrapText="1"/>
    </xf>
    <xf numFmtId="0" fontId="30" fillId="0" borderId="1" xfId="7" applyBorder="1" applyAlignment="1">
      <alignment horizontal="center" vertical="center"/>
    </xf>
    <xf numFmtId="0" fontId="30" fillId="0" borderId="71" xfId="9" applyFont="1" applyBorder="1" applyAlignment="1">
      <alignment horizontal="left" vertical="center" wrapText="1"/>
    </xf>
    <xf numFmtId="0" fontId="30" fillId="0" borderId="1" xfId="9" applyFont="1" applyBorder="1" applyAlignment="1">
      <alignment horizontal="center" vertical="center" wrapText="1"/>
    </xf>
    <xf numFmtId="44" fontId="37" fillId="16" borderId="72" xfId="8" applyFont="1" applyFill="1" applyBorder="1" applyAlignment="1">
      <alignment horizontal="right" vertical="center"/>
    </xf>
    <xf numFmtId="44" fontId="38" fillId="16" borderId="1" xfId="8" applyFont="1" applyFill="1" applyBorder="1" applyAlignment="1">
      <alignment horizontal="right" vertical="center"/>
    </xf>
    <xf numFmtId="166" fontId="37" fillId="16" borderId="1" xfId="9" applyNumberFormat="1" applyFont="1" applyFill="1" applyBorder="1" applyAlignment="1">
      <alignment horizontal="left" vertical="center"/>
    </xf>
    <xf numFmtId="166" fontId="38" fillId="16" borderId="47" xfId="9" applyNumberFormat="1" applyFont="1" applyFill="1" applyBorder="1" applyAlignment="1">
      <alignment horizontal="left" vertical="center"/>
    </xf>
    <xf numFmtId="0" fontId="30" fillId="0" borderId="47" xfId="7" applyBorder="1" applyAlignment="1">
      <alignment horizontal="center" vertical="center"/>
    </xf>
    <xf numFmtId="0" fontId="30" fillId="0" borderId="1" xfId="7" applyBorder="1" applyAlignment="1">
      <alignment vertical="center" wrapText="1"/>
    </xf>
    <xf numFmtId="0" fontId="0" fillId="0" borderId="73" xfId="9" applyFont="1" applyBorder="1" applyAlignment="1">
      <alignment horizontal="left" vertical="center" wrapText="1"/>
    </xf>
    <xf numFmtId="44" fontId="37" fillId="16" borderId="74" xfId="8" applyFont="1" applyFill="1" applyBorder="1" applyAlignment="1">
      <alignment horizontal="right" vertical="center"/>
    </xf>
    <xf numFmtId="0" fontId="30" fillId="0" borderId="41" xfId="7" applyBorder="1" applyAlignment="1">
      <alignment horizontal="center" vertical="center"/>
    </xf>
    <xf numFmtId="0" fontId="30" fillId="0" borderId="73" xfId="9" applyFont="1" applyBorder="1" applyAlignment="1">
      <alignment horizontal="left" vertical="center" wrapText="1"/>
    </xf>
    <xf numFmtId="1" fontId="30" fillId="0" borderId="1" xfId="7" applyNumberFormat="1" applyBorder="1" applyAlignment="1">
      <alignment horizontal="center" vertical="center"/>
    </xf>
    <xf numFmtId="44" fontId="37" fillId="15" borderId="74" xfId="8" applyFont="1" applyFill="1" applyBorder="1" applyAlignment="1">
      <alignment horizontal="right" vertical="center"/>
    </xf>
    <xf numFmtId="166" fontId="37" fillId="15" borderId="1" xfId="9" applyNumberFormat="1" applyFont="1" applyFill="1" applyBorder="1" applyAlignment="1">
      <alignment horizontal="left" vertical="center"/>
    </xf>
    <xf numFmtId="1" fontId="30" fillId="0" borderId="5" xfId="7" applyNumberFormat="1" applyBorder="1" applyAlignment="1">
      <alignment horizontal="center" vertical="center"/>
    </xf>
    <xf numFmtId="44" fontId="37" fillId="15" borderId="37" xfId="8" applyFont="1" applyFill="1" applyBorder="1" applyAlignment="1">
      <alignment horizontal="right" vertical="center"/>
    </xf>
    <xf numFmtId="44" fontId="37" fillId="15" borderId="72" xfId="8" applyFont="1" applyFill="1" applyBorder="1" applyAlignment="1">
      <alignment horizontal="right" vertical="center"/>
    </xf>
    <xf numFmtId="0" fontId="0" fillId="0" borderId="75" xfId="9" applyFont="1" applyBorder="1" applyAlignment="1">
      <alignment horizontal="left" vertical="center" wrapText="1"/>
    </xf>
    <xf numFmtId="44" fontId="37" fillId="15" borderId="76" xfId="8" applyFont="1" applyFill="1" applyBorder="1" applyAlignment="1">
      <alignment horizontal="right" vertical="center"/>
    </xf>
    <xf numFmtId="0" fontId="0" fillId="0" borderId="37" xfId="9" applyFont="1" applyBorder="1" applyAlignment="1">
      <alignment horizontal="left" vertical="center" wrapText="1"/>
    </xf>
    <xf numFmtId="44" fontId="37" fillId="15" borderId="0" xfId="8" applyFont="1" applyFill="1" applyBorder="1" applyAlignment="1">
      <alignment horizontal="right" vertical="center"/>
    </xf>
    <xf numFmtId="0" fontId="30" fillId="0" borderId="1" xfId="7" applyBorder="1" applyAlignment="1">
      <alignment vertical="center"/>
    </xf>
    <xf numFmtId="0" fontId="30" fillId="0" borderId="37" xfId="9" applyFont="1" applyBorder="1" applyAlignment="1">
      <alignment horizontal="left" vertical="center" wrapText="1"/>
    </xf>
    <xf numFmtId="44" fontId="37" fillId="6" borderId="37" xfId="8" applyFont="1" applyFill="1" applyBorder="1" applyAlignment="1">
      <alignment horizontal="right" vertical="center" wrapText="1"/>
    </xf>
    <xf numFmtId="44" fontId="38" fillId="17" borderId="1" xfId="8" applyFont="1" applyFill="1" applyBorder="1" applyAlignment="1">
      <alignment horizontal="right" vertical="center"/>
    </xf>
    <xf numFmtId="166" fontId="37" fillId="6" borderId="1" xfId="9" applyNumberFormat="1" applyFont="1" applyFill="1" applyBorder="1" applyAlignment="1">
      <alignment horizontal="left" vertical="center"/>
    </xf>
    <xf numFmtId="166" fontId="38" fillId="17" borderId="47" xfId="9" applyNumberFormat="1" applyFont="1" applyFill="1" applyBorder="1" applyAlignment="1">
      <alignment horizontal="left" vertical="center"/>
    </xf>
    <xf numFmtId="44" fontId="37" fillId="6" borderId="74" xfId="8" applyFont="1" applyFill="1" applyBorder="1" applyAlignment="1">
      <alignment horizontal="right" vertical="center"/>
    </xf>
    <xf numFmtId="44" fontId="37" fillId="6" borderId="37" xfId="8" applyFont="1" applyFill="1" applyBorder="1" applyAlignment="1">
      <alignment horizontal="right" vertical="center"/>
    </xf>
    <xf numFmtId="0" fontId="0" fillId="0" borderId="1" xfId="9" applyFont="1" applyBorder="1" applyAlignment="1">
      <alignment horizontal="center" vertical="center" wrapText="1"/>
    </xf>
    <xf numFmtId="0" fontId="39" fillId="6" borderId="0" xfId="9" applyFont="1" applyFill="1" applyAlignment="1">
      <alignment vertical="center" wrapText="1"/>
    </xf>
    <xf numFmtId="0" fontId="30" fillId="6" borderId="0" xfId="7" applyFill="1"/>
    <xf numFmtId="0" fontId="30" fillId="0" borderId="0" xfId="7" applyAlignment="1">
      <alignment horizontal="center" wrapText="1"/>
    </xf>
    <xf numFmtId="0" fontId="0" fillId="6" borderId="0" xfId="9" applyFont="1" applyFill="1" applyAlignment="1">
      <alignment vertical="top" wrapText="1"/>
    </xf>
    <xf numFmtId="0" fontId="0" fillId="6" borderId="0" xfId="9" applyFont="1" applyFill="1" applyAlignment="1">
      <alignment horizontal="left" vertical="top" wrapText="1"/>
    </xf>
    <xf numFmtId="0" fontId="30" fillId="0" borderId="0" xfId="7" applyAlignment="1">
      <alignment wrapText="1"/>
    </xf>
    <xf numFmtId="0" fontId="41" fillId="0" borderId="45" xfId="7" applyFont="1" applyBorder="1" applyAlignment="1">
      <alignment horizontal="center" vertical="center" wrapText="1"/>
    </xf>
    <xf numFmtId="9" fontId="42" fillId="0" borderId="49" xfId="7" applyNumberFormat="1" applyFont="1" applyBorder="1" applyAlignment="1">
      <alignment horizontal="center" vertical="center" wrapText="1"/>
    </xf>
    <xf numFmtId="0" fontId="39" fillId="0" borderId="0" xfId="7" applyFont="1" applyAlignment="1">
      <alignment horizontal="center"/>
    </xf>
    <xf numFmtId="0" fontId="43" fillId="0" borderId="0" xfId="7" applyFont="1" applyAlignment="1">
      <alignment vertical="center" wrapText="1"/>
    </xf>
    <xf numFmtId="9" fontId="30" fillId="0" borderId="0" xfId="7" applyNumberFormat="1"/>
    <xf numFmtId="0" fontId="43" fillId="18" borderId="0" xfId="7" applyFont="1" applyFill="1" applyAlignment="1">
      <alignment vertical="center" wrapText="1"/>
    </xf>
  </cellXfs>
  <cellStyles count="10">
    <cellStyle name="Currency 2 2 2" xfId="4" xr:uid="{00000000-0005-0000-0000-000000000000}"/>
    <cellStyle name="Excel Built-in Normal" xfId="1" xr:uid="{00000000-0005-0000-0000-000001000000}"/>
    <cellStyle name="Hiperlink" xfId="2" builtinId="8" hidden="1"/>
    <cellStyle name="Hiperlink Visitado" xfId="3" builtinId="9" hidden="1"/>
    <cellStyle name="Moeda 2" xfId="8" xr:uid="{416277EA-F660-5C43-86C5-13989C3C8705}"/>
    <cellStyle name="Normal" xfId="0" builtinId="0"/>
    <cellStyle name="Normal 2" xfId="5" xr:uid="{00000000-0005-0000-0000-000005000000}"/>
    <cellStyle name="Normal 2 2" xfId="9" xr:uid="{3295D494-F272-1C41-A0AF-D39EC9B4422D}"/>
    <cellStyle name="Normal 3" xfId="7" xr:uid="{781DCE7D-A551-4C4C-BFB5-66AC83E6EC3D}"/>
    <cellStyle name="Normal 4 2 2" xfId="6" xr:uid="{00000000-0005-0000-0000-000006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196850</xdr:rowOff>
    </xdr:from>
    <xdr:to>
      <xdr:col>2</xdr:col>
      <xdr:colOff>527721</xdr:colOff>
      <xdr:row>4</xdr:row>
      <xdr:rowOff>50800</xdr:rowOff>
    </xdr:to>
    <xdr:pic>
      <xdr:nvPicPr>
        <xdr:cNvPr id="2" name="Picture 1" descr="logo_TWIN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8750" y="196850"/>
          <a:ext cx="1317238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H38"/>
  <sheetViews>
    <sheetView showGridLines="0" tabSelected="1" zoomScale="130" zoomScaleNormal="130" zoomScaleSheetLayoutView="70" zoomScalePageLayoutView="155" workbookViewId="0">
      <pane xSplit="3" ySplit="16" topLeftCell="D19" activePane="bottomRight" state="frozen"/>
      <selection pane="topRight" activeCell="E1" sqref="E1"/>
      <selection pane="bottomLeft" activeCell="A18" sqref="A18"/>
      <selection pane="bottomRight" activeCell="H23" sqref="H23"/>
    </sheetView>
  </sheetViews>
  <sheetFormatPr baseColWidth="10" defaultColWidth="9.1640625" defaultRowHeight="16" x14ac:dyDescent="0.15"/>
  <cols>
    <col min="1" max="1" width="1.83203125" style="7" customWidth="1"/>
    <col min="2" max="2" width="10.83203125" style="7" customWidth="1"/>
    <col min="3" max="3" width="52.83203125" style="7" bestFit="1" customWidth="1"/>
    <col min="4" max="4" width="28" style="7" customWidth="1"/>
    <col min="5" max="5" width="35.6640625" style="7" bestFit="1" customWidth="1"/>
    <col min="6" max="6" width="24.6640625" style="7" customWidth="1"/>
    <col min="7" max="7" width="9.33203125" style="7" customWidth="1"/>
    <col min="8" max="12" width="18.83203125" style="7" customWidth="1"/>
    <col min="13" max="13" width="2.33203125" style="7" customWidth="1"/>
    <col min="14" max="14" width="25" style="7" customWidth="1"/>
    <col min="15" max="15" width="2.5" style="1" customWidth="1"/>
    <col min="16" max="46" width="5" style="1" customWidth="1"/>
    <col min="47" max="47" width="1.83203125" style="1" customWidth="1"/>
    <col min="48" max="77" width="5" style="1" customWidth="1"/>
    <col min="78" max="78" width="1.83203125" style="1" customWidth="1"/>
    <col min="79" max="109" width="5" style="1" customWidth="1"/>
    <col min="110" max="110" width="1.83203125" style="1" customWidth="1"/>
    <col min="111" max="141" width="5" style="1" customWidth="1"/>
    <col min="142" max="142" width="1.83203125" style="1" customWidth="1"/>
    <col min="143" max="172" width="5" style="1" customWidth="1"/>
    <col min="173" max="173" width="1.83203125" style="1" customWidth="1"/>
    <col min="174" max="204" width="5" style="1" customWidth="1"/>
    <col min="205" max="205" width="1.83203125" style="1" customWidth="1"/>
    <col min="206" max="235" width="5" style="1" customWidth="1"/>
    <col min="236" max="236" width="1.83203125" style="1" customWidth="1"/>
    <col min="237" max="267" width="5" style="1" customWidth="1"/>
    <col min="268" max="16384" width="9.1640625" style="1"/>
  </cols>
  <sheetData>
    <row r="1" spans="1:268" x14ac:dyDescent="0.1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5"/>
    </row>
    <row r="2" spans="1:268" x14ac:dyDescent="0.15">
      <c r="B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8" x14ac:dyDescent="0.15">
      <c r="D3" s="5"/>
      <c r="F3" s="5"/>
      <c r="H3" s="5"/>
      <c r="J3" s="5"/>
      <c r="L3" s="5"/>
      <c r="M3" s="5"/>
      <c r="N3" s="5"/>
      <c r="O3" s="5"/>
    </row>
    <row r="4" spans="1:268" x14ac:dyDescent="0.15">
      <c r="D4" s="5"/>
      <c r="F4" s="5"/>
      <c r="H4" s="5"/>
      <c r="J4" s="5"/>
      <c r="L4" s="5"/>
      <c r="M4" s="5"/>
      <c r="N4" s="5"/>
      <c r="O4" s="5"/>
    </row>
    <row r="5" spans="1:268" s="7" customFormat="1" x14ac:dyDescent="0.15">
      <c r="B5" s="3"/>
      <c r="D5" s="5"/>
      <c r="F5" s="5"/>
      <c r="H5" s="5"/>
      <c r="J5" s="5"/>
      <c r="L5" s="5"/>
      <c r="M5" s="5"/>
      <c r="N5" s="5"/>
      <c r="O5" s="5"/>
    </row>
    <row r="6" spans="1:268" s="7" customFormat="1" ht="17" customHeight="1" x14ac:dyDescent="0.15">
      <c r="B6" s="3" t="s">
        <v>16</v>
      </c>
      <c r="C6" s="7" t="s">
        <v>83</v>
      </c>
      <c r="D6" s="5"/>
      <c r="F6" s="5"/>
      <c r="H6" s="5"/>
      <c r="J6" s="5"/>
      <c r="L6" s="5"/>
      <c r="M6" s="5"/>
      <c r="N6" s="5"/>
      <c r="O6" s="5"/>
    </row>
    <row r="7" spans="1:268" ht="17" customHeight="1" x14ac:dyDescent="0.15">
      <c r="B7" s="3" t="s">
        <v>17</v>
      </c>
      <c r="C7" s="7" t="s">
        <v>80</v>
      </c>
      <c r="D7" s="5"/>
      <c r="F7" s="5"/>
      <c r="H7" s="5"/>
      <c r="J7" s="5"/>
      <c r="L7" s="5"/>
      <c r="M7" s="5"/>
      <c r="N7" s="5"/>
      <c r="O7" s="5"/>
    </row>
    <row r="8" spans="1:268" ht="18" customHeight="1" thickBot="1" x14ac:dyDescent="0.2">
      <c r="B8" s="60" t="s">
        <v>43</v>
      </c>
      <c r="C8" s="7" t="s">
        <v>82</v>
      </c>
      <c r="E8" s="18"/>
      <c r="G8" s="18"/>
      <c r="I8" s="18"/>
      <c r="K8" s="18"/>
    </row>
    <row r="9" spans="1:268" s="2" customFormat="1" ht="18" customHeight="1" thickBot="1" x14ac:dyDescent="0.2">
      <c r="A9" s="168"/>
      <c r="B9" s="4"/>
      <c r="C9" s="4"/>
      <c r="D9" s="21"/>
      <c r="E9" s="114"/>
      <c r="F9" s="21"/>
      <c r="G9" s="114"/>
      <c r="H9" s="21"/>
      <c r="I9" s="114"/>
      <c r="J9" s="21"/>
      <c r="K9" s="114"/>
      <c r="L9" s="21"/>
      <c r="M9" s="21"/>
      <c r="N9" s="75" t="s">
        <v>15</v>
      </c>
      <c r="P9" s="204" t="s">
        <v>46</v>
      </c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6"/>
      <c r="AV9" s="204" t="s">
        <v>52</v>
      </c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6"/>
      <c r="CA9" s="204" t="s">
        <v>57</v>
      </c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205"/>
      <c r="DA9" s="205"/>
      <c r="DB9" s="205"/>
      <c r="DC9" s="205"/>
      <c r="DD9" s="205"/>
      <c r="DE9" s="206"/>
      <c r="DG9" s="213" t="s">
        <v>62</v>
      </c>
      <c r="DH9" s="214"/>
      <c r="DI9" s="214"/>
      <c r="DJ9" s="214"/>
      <c r="DK9" s="214"/>
      <c r="DL9" s="214"/>
      <c r="DM9" s="214"/>
      <c r="DN9" s="214"/>
      <c r="DO9" s="214"/>
      <c r="DP9" s="214"/>
      <c r="DQ9" s="214"/>
      <c r="DR9" s="214"/>
      <c r="DS9" s="214"/>
      <c r="DT9" s="214"/>
      <c r="DU9" s="214"/>
      <c r="DV9" s="214"/>
      <c r="DW9" s="214"/>
      <c r="DX9" s="214"/>
      <c r="DY9" s="214"/>
      <c r="DZ9" s="214"/>
      <c r="EA9" s="214"/>
      <c r="EB9" s="214"/>
      <c r="EC9" s="214"/>
      <c r="ED9" s="214"/>
      <c r="EE9" s="214"/>
      <c r="EF9" s="214"/>
      <c r="EG9" s="214"/>
      <c r="EH9" s="214"/>
      <c r="EI9" s="214"/>
      <c r="EJ9" s="214"/>
      <c r="EK9" s="215"/>
      <c r="EM9" s="204" t="s">
        <v>68</v>
      </c>
      <c r="EN9" s="205"/>
      <c r="EO9" s="205"/>
      <c r="EP9" s="205"/>
      <c r="EQ9" s="205"/>
      <c r="ER9" s="205"/>
      <c r="ES9" s="205"/>
      <c r="ET9" s="205"/>
      <c r="EU9" s="205"/>
      <c r="EV9" s="205"/>
      <c r="EW9" s="205"/>
      <c r="EX9" s="205"/>
      <c r="EY9" s="205"/>
      <c r="EZ9" s="205"/>
      <c r="FA9" s="205"/>
      <c r="FB9" s="205"/>
      <c r="FC9" s="205"/>
      <c r="FD9" s="205"/>
      <c r="FE9" s="205"/>
      <c r="FF9" s="205"/>
      <c r="FG9" s="205"/>
      <c r="FH9" s="205"/>
      <c r="FI9" s="205"/>
      <c r="FJ9" s="205"/>
      <c r="FK9" s="205"/>
      <c r="FL9" s="205"/>
      <c r="FM9" s="205"/>
      <c r="FN9" s="205"/>
      <c r="FO9" s="205"/>
      <c r="FP9" s="206"/>
      <c r="FR9" s="210" t="s">
        <v>12</v>
      </c>
      <c r="FS9" s="211"/>
      <c r="FT9" s="211"/>
      <c r="FU9" s="211"/>
      <c r="FV9" s="211"/>
      <c r="FW9" s="211"/>
      <c r="FX9" s="211"/>
      <c r="FY9" s="211"/>
      <c r="FZ9" s="211"/>
      <c r="GA9" s="211"/>
      <c r="GB9" s="211"/>
      <c r="GC9" s="211"/>
      <c r="GD9" s="211"/>
      <c r="GE9" s="211"/>
      <c r="GF9" s="211"/>
      <c r="GG9" s="211"/>
      <c r="GH9" s="211"/>
      <c r="GI9" s="211"/>
      <c r="GJ9" s="211"/>
      <c r="GK9" s="211"/>
      <c r="GL9" s="211"/>
      <c r="GM9" s="211"/>
      <c r="GN9" s="211"/>
      <c r="GO9" s="211"/>
      <c r="GP9" s="211"/>
      <c r="GQ9" s="211"/>
      <c r="GR9" s="211"/>
      <c r="GS9" s="211"/>
      <c r="GT9" s="211"/>
      <c r="GU9" s="211"/>
      <c r="GV9" s="212"/>
      <c r="GX9" s="204" t="s">
        <v>13</v>
      </c>
      <c r="GY9" s="205"/>
      <c r="GZ9" s="205"/>
      <c r="HA9" s="205"/>
      <c r="HB9" s="205"/>
      <c r="HC9" s="205"/>
      <c r="HD9" s="205"/>
      <c r="HE9" s="205"/>
      <c r="HF9" s="205"/>
      <c r="HG9" s="205"/>
      <c r="HH9" s="205"/>
      <c r="HI9" s="205"/>
      <c r="HJ9" s="205"/>
      <c r="HK9" s="205"/>
      <c r="HL9" s="205"/>
      <c r="HM9" s="205"/>
      <c r="HN9" s="205"/>
      <c r="HO9" s="205"/>
      <c r="HP9" s="205"/>
      <c r="HQ9" s="205"/>
      <c r="HR9" s="205"/>
      <c r="HS9" s="205"/>
      <c r="HT9" s="205"/>
      <c r="HU9" s="205"/>
      <c r="HV9" s="205"/>
      <c r="HW9" s="205"/>
      <c r="HX9" s="205"/>
      <c r="HY9" s="205"/>
      <c r="HZ9" s="205"/>
      <c r="IA9" s="206"/>
      <c r="IC9" s="204" t="s">
        <v>38</v>
      </c>
      <c r="ID9" s="205"/>
      <c r="IE9" s="205"/>
      <c r="IF9" s="205"/>
      <c r="IG9" s="205"/>
      <c r="IH9" s="205"/>
      <c r="II9" s="205"/>
      <c r="IJ9" s="205"/>
      <c r="IK9" s="205"/>
      <c r="IL9" s="205"/>
      <c r="IM9" s="205"/>
      <c r="IN9" s="205"/>
      <c r="IO9" s="205"/>
      <c r="IP9" s="205"/>
      <c r="IQ9" s="205"/>
      <c r="IR9" s="205"/>
      <c r="IS9" s="205"/>
      <c r="IT9" s="205"/>
      <c r="IU9" s="205"/>
      <c r="IV9" s="205"/>
      <c r="IW9" s="205"/>
      <c r="IX9" s="205"/>
      <c r="IY9" s="205"/>
      <c r="IZ9" s="205"/>
      <c r="JA9" s="205"/>
      <c r="JB9" s="205"/>
      <c r="JC9" s="205"/>
      <c r="JD9" s="205"/>
      <c r="JE9" s="205"/>
      <c r="JF9" s="205"/>
      <c r="JG9" s="206"/>
    </row>
    <row r="10" spans="1:268" s="22" customFormat="1" ht="4" customHeight="1" thickBot="1" x14ac:dyDescent="0.2">
      <c r="D10" s="21"/>
      <c r="F10" s="21"/>
      <c r="H10" s="21"/>
      <c r="J10" s="21"/>
      <c r="L10" s="21"/>
      <c r="M10" s="21"/>
      <c r="N10" s="95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X10" s="34"/>
      <c r="GY10" s="34"/>
      <c r="GZ10" s="34"/>
      <c r="HA10" s="34"/>
      <c r="HB10" s="34"/>
      <c r="HC10" s="34"/>
      <c r="HD10" s="34"/>
      <c r="HE10" s="34"/>
      <c r="IC10" s="34"/>
      <c r="ID10" s="34"/>
      <c r="IE10" s="34"/>
      <c r="IF10" s="34"/>
      <c r="IG10" s="34"/>
      <c r="IH10" s="34"/>
    </row>
    <row r="11" spans="1:268" s="165" customFormat="1" ht="18" customHeight="1" thickBot="1" x14ac:dyDescent="0.2">
      <c r="C11" s="19"/>
      <c r="D11" s="25"/>
      <c r="E11" s="23"/>
      <c r="F11" s="25"/>
      <c r="G11" s="23"/>
      <c r="H11" s="25"/>
      <c r="I11" s="23"/>
      <c r="J11" s="25"/>
      <c r="K11" s="23"/>
      <c r="L11" s="25"/>
      <c r="M11" s="25"/>
      <c r="N11" s="76" t="s">
        <v>35</v>
      </c>
      <c r="O11" s="169"/>
      <c r="P11" s="207" t="s">
        <v>45</v>
      </c>
      <c r="Q11" s="208"/>
      <c r="R11" s="208"/>
      <c r="S11" s="209"/>
      <c r="T11" s="207" t="s">
        <v>47</v>
      </c>
      <c r="U11" s="208"/>
      <c r="V11" s="208"/>
      <c r="W11" s="208"/>
      <c r="X11" s="208"/>
      <c r="Y11" s="208"/>
      <c r="Z11" s="209"/>
      <c r="AA11" s="207" t="s">
        <v>48</v>
      </c>
      <c r="AB11" s="208"/>
      <c r="AC11" s="208"/>
      <c r="AD11" s="208"/>
      <c r="AE11" s="208"/>
      <c r="AF11" s="208"/>
      <c r="AG11" s="208"/>
      <c r="AH11" s="207" t="s">
        <v>49</v>
      </c>
      <c r="AI11" s="208"/>
      <c r="AJ11" s="208"/>
      <c r="AK11" s="208"/>
      <c r="AL11" s="208"/>
      <c r="AM11" s="208"/>
      <c r="AN11" s="209"/>
      <c r="AO11" s="207" t="s">
        <v>50</v>
      </c>
      <c r="AP11" s="208"/>
      <c r="AQ11" s="208"/>
      <c r="AR11" s="208"/>
      <c r="AS11" s="208"/>
      <c r="AT11" s="209"/>
      <c r="AU11" s="23"/>
      <c r="AV11" s="116" t="s">
        <v>71</v>
      </c>
      <c r="AW11" s="207" t="s">
        <v>51</v>
      </c>
      <c r="AX11" s="208"/>
      <c r="AY11" s="208"/>
      <c r="AZ11" s="208"/>
      <c r="BA11" s="208"/>
      <c r="BB11" s="208"/>
      <c r="BC11" s="209"/>
      <c r="BD11" s="207" t="s">
        <v>53</v>
      </c>
      <c r="BE11" s="208"/>
      <c r="BF11" s="208"/>
      <c r="BG11" s="208"/>
      <c r="BH11" s="208"/>
      <c r="BI11" s="208"/>
      <c r="BJ11" s="208"/>
      <c r="BK11" s="207" t="s">
        <v>54</v>
      </c>
      <c r="BL11" s="208"/>
      <c r="BM11" s="208"/>
      <c r="BN11" s="208"/>
      <c r="BO11" s="208"/>
      <c r="BP11" s="208"/>
      <c r="BQ11" s="209"/>
      <c r="BR11" s="207" t="s">
        <v>55</v>
      </c>
      <c r="BS11" s="208"/>
      <c r="BT11" s="208"/>
      <c r="BU11" s="208"/>
      <c r="BV11" s="208"/>
      <c r="BW11" s="208"/>
      <c r="BX11" s="208"/>
      <c r="BY11" s="116" t="s">
        <v>72</v>
      </c>
      <c r="CA11" s="207" t="s">
        <v>56</v>
      </c>
      <c r="CB11" s="208"/>
      <c r="CC11" s="208"/>
      <c r="CD11" s="208"/>
      <c r="CE11" s="208"/>
      <c r="CF11" s="209"/>
      <c r="CG11" s="207" t="s">
        <v>58</v>
      </c>
      <c r="CH11" s="208"/>
      <c r="CI11" s="208"/>
      <c r="CJ11" s="208"/>
      <c r="CK11" s="208"/>
      <c r="CL11" s="208"/>
      <c r="CM11" s="208"/>
      <c r="CN11" s="207" t="s">
        <v>59</v>
      </c>
      <c r="CO11" s="208"/>
      <c r="CP11" s="208"/>
      <c r="CQ11" s="208"/>
      <c r="CR11" s="208"/>
      <c r="CS11" s="208"/>
      <c r="CT11" s="209"/>
      <c r="CU11" s="207" t="s">
        <v>60</v>
      </c>
      <c r="CV11" s="208"/>
      <c r="CW11" s="208"/>
      <c r="CX11" s="208"/>
      <c r="CY11" s="208"/>
      <c r="CZ11" s="208"/>
      <c r="DA11" s="209"/>
      <c r="DB11" s="216" t="s">
        <v>61</v>
      </c>
      <c r="DC11" s="217"/>
      <c r="DD11" s="217"/>
      <c r="DE11" s="218"/>
      <c r="DG11" s="207" t="s">
        <v>61</v>
      </c>
      <c r="DH11" s="208"/>
      <c r="DI11" s="209"/>
      <c r="DJ11" s="208" t="s">
        <v>63</v>
      </c>
      <c r="DK11" s="208"/>
      <c r="DL11" s="208"/>
      <c r="DM11" s="208"/>
      <c r="DN11" s="208"/>
      <c r="DO11" s="208"/>
      <c r="DP11" s="208"/>
      <c r="DQ11" s="207" t="s">
        <v>64</v>
      </c>
      <c r="DR11" s="208"/>
      <c r="DS11" s="208"/>
      <c r="DT11" s="208"/>
      <c r="DU11" s="208"/>
      <c r="DV11" s="208"/>
      <c r="DW11" s="209"/>
      <c r="DX11" s="207" t="s">
        <v>65</v>
      </c>
      <c r="DY11" s="208"/>
      <c r="DZ11" s="208"/>
      <c r="EA11" s="208"/>
      <c r="EB11" s="208"/>
      <c r="EC11" s="208"/>
      <c r="ED11" s="209"/>
      <c r="EE11" s="207" t="s">
        <v>66</v>
      </c>
      <c r="EF11" s="208"/>
      <c r="EG11" s="208"/>
      <c r="EH11" s="208"/>
      <c r="EI11" s="208"/>
      <c r="EJ11" s="208"/>
      <c r="EK11" s="209"/>
      <c r="EM11" s="207" t="s">
        <v>67</v>
      </c>
      <c r="EN11" s="208"/>
      <c r="EO11" s="208"/>
      <c r="EP11" s="208"/>
      <c r="EQ11" s="208"/>
      <c r="ER11" s="208"/>
      <c r="ES11" s="209"/>
      <c r="ET11" s="207" t="s">
        <v>69</v>
      </c>
      <c r="EU11" s="208"/>
      <c r="EV11" s="208"/>
      <c r="EW11" s="208"/>
      <c r="EX11" s="208"/>
      <c r="EY11" s="208"/>
      <c r="EZ11" s="209"/>
      <c r="FA11" s="207" t="s">
        <v>70</v>
      </c>
      <c r="FB11" s="208"/>
      <c r="FC11" s="208"/>
      <c r="FD11" s="208"/>
      <c r="FE11" s="208"/>
      <c r="FF11" s="208"/>
      <c r="FG11" s="208"/>
      <c r="FH11" s="207" t="s">
        <v>0</v>
      </c>
      <c r="FI11" s="208"/>
      <c r="FJ11" s="208"/>
      <c r="FK11" s="208"/>
      <c r="FL11" s="208"/>
      <c r="FM11" s="208"/>
      <c r="FN11" s="208"/>
      <c r="FO11" s="207" t="s">
        <v>73</v>
      </c>
      <c r="FP11" s="209"/>
      <c r="FR11" s="207" t="s">
        <v>40</v>
      </c>
      <c r="FS11" s="208"/>
      <c r="FT11" s="208"/>
      <c r="FU11" s="208"/>
      <c r="FV11" s="209"/>
      <c r="FW11" s="207" t="s">
        <v>32</v>
      </c>
      <c r="FX11" s="208"/>
      <c r="FY11" s="208"/>
      <c r="FZ11" s="208"/>
      <c r="GA11" s="208"/>
      <c r="GB11" s="208"/>
      <c r="GC11" s="209"/>
      <c r="GD11" s="207" t="s">
        <v>18</v>
      </c>
      <c r="GE11" s="208"/>
      <c r="GF11" s="208"/>
      <c r="GG11" s="208"/>
      <c r="GH11" s="208"/>
      <c r="GI11" s="208"/>
      <c r="GJ11" s="208"/>
      <c r="GK11" s="207" t="s">
        <v>19</v>
      </c>
      <c r="GL11" s="208"/>
      <c r="GM11" s="208"/>
      <c r="GN11" s="208"/>
      <c r="GO11" s="208"/>
      <c r="GP11" s="208"/>
      <c r="GQ11" s="208"/>
      <c r="GR11" s="207" t="s">
        <v>41</v>
      </c>
      <c r="GS11" s="208"/>
      <c r="GT11" s="208"/>
      <c r="GU11" s="208"/>
      <c r="GV11" s="209"/>
      <c r="GW11" s="166"/>
      <c r="GX11" s="207" t="s">
        <v>74</v>
      </c>
      <c r="GY11" s="209"/>
      <c r="GZ11" s="207" t="s">
        <v>33</v>
      </c>
      <c r="HA11" s="208"/>
      <c r="HB11" s="208"/>
      <c r="HC11" s="208"/>
      <c r="HD11" s="208"/>
      <c r="HE11" s="208"/>
      <c r="HF11" s="209"/>
      <c r="HG11" s="207" t="s">
        <v>20</v>
      </c>
      <c r="HH11" s="208"/>
      <c r="HI11" s="208"/>
      <c r="HJ11" s="208"/>
      <c r="HK11" s="208"/>
      <c r="HL11" s="208"/>
      <c r="HM11" s="208"/>
      <c r="HN11" s="207" t="s">
        <v>21</v>
      </c>
      <c r="HO11" s="208"/>
      <c r="HP11" s="208"/>
      <c r="HQ11" s="208"/>
      <c r="HR11" s="208"/>
      <c r="HS11" s="208"/>
      <c r="HT11" s="209"/>
      <c r="HU11" s="207" t="s">
        <v>42</v>
      </c>
      <c r="HV11" s="208"/>
      <c r="HW11" s="208"/>
      <c r="HX11" s="208"/>
      <c r="HY11" s="208"/>
      <c r="HZ11" s="208"/>
      <c r="IA11" s="209"/>
      <c r="IC11" s="207" t="s">
        <v>34</v>
      </c>
      <c r="ID11" s="208"/>
      <c r="IE11" s="208"/>
      <c r="IF11" s="208"/>
      <c r="IG11" s="208"/>
      <c r="IH11" s="208"/>
      <c r="II11" s="209"/>
      <c r="IJ11" s="207" t="s">
        <v>22</v>
      </c>
      <c r="IK11" s="208"/>
      <c r="IL11" s="208"/>
      <c r="IM11" s="208"/>
      <c r="IN11" s="208"/>
      <c r="IO11" s="208"/>
      <c r="IP11" s="208"/>
      <c r="IQ11" s="207" t="s">
        <v>23</v>
      </c>
      <c r="IR11" s="208"/>
      <c r="IS11" s="208"/>
      <c r="IT11" s="208"/>
      <c r="IU11" s="208"/>
      <c r="IV11" s="208"/>
      <c r="IW11" s="209"/>
      <c r="IX11" s="207" t="s">
        <v>24</v>
      </c>
      <c r="IY11" s="208"/>
      <c r="IZ11" s="208"/>
      <c r="JA11" s="208"/>
      <c r="JB11" s="208"/>
      <c r="JC11" s="208"/>
      <c r="JD11" s="209"/>
      <c r="JE11" s="208" t="s">
        <v>75</v>
      </c>
      <c r="JF11" s="208"/>
      <c r="JG11" s="209"/>
    </row>
    <row r="12" spans="1:268" s="4" customFormat="1" ht="18" customHeight="1" thickBot="1" x14ac:dyDescent="0.2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77" t="s">
        <v>36</v>
      </c>
      <c r="O12" s="167"/>
      <c r="P12" s="115" t="s">
        <v>29</v>
      </c>
      <c r="Q12" s="15" t="s">
        <v>30</v>
      </c>
      <c r="R12" s="15" t="s">
        <v>31</v>
      </c>
      <c r="S12" s="62" t="s">
        <v>39</v>
      </c>
      <c r="T12" s="87" t="s">
        <v>26</v>
      </c>
      <c r="U12" s="84" t="s">
        <v>27</v>
      </c>
      <c r="V12" s="14" t="s">
        <v>28</v>
      </c>
      <c r="W12" s="15" t="s">
        <v>29</v>
      </c>
      <c r="X12" s="15" t="s">
        <v>30</v>
      </c>
      <c r="Y12" s="15" t="s">
        <v>31</v>
      </c>
      <c r="Z12" s="62" t="s">
        <v>39</v>
      </c>
      <c r="AA12" s="87" t="s">
        <v>26</v>
      </c>
      <c r="AB12" s="84" t="s">
        <v>27</v>
      </c>
      <c r="AC12" s="14" t="s">
        <v>28</v>
      </c>
      <c r="AD12" s="15" t="s">
        <v>29</v>
      </c>
      <c r="AE12" s="15" t="s">
        <v>30</v>
      </c>
      <c r="AF12" s="15" t="s">
        <v>31</v>
      </c>
      <c r="AG12" s="63" t="s">
        <v>39</v>
      </c>
      <c r="AH12" s="87" t="s">
        <v>26</v>
      </c>
      <c r="AI12" s="14" t="s">
        <v>27</v>
      </c>
      <c r="AJ12" s="14" t="s">
        <v>28</v>
      </c>
      <c r="AK12" s="14" t="s">
        <v>29</v>
      </c>
      <c r="AL12" s="85" t="s">
        <v>30</v>
      </c>
      <c r="AM12" s="14" t="s">
        <v>31</v>
      </c>
      <c r="AN12" s="101" t="s">
        <v>39</v>
      </c>
      <c r="AO12" s="61" t="s">
        <v>26</v>
      </c>
      <c r="AP12" s="14" t="s">
        <v>27</v>
      </c>
      <c r="AQ12" s="85" t="s">
        <v>28</v>
      </c>
      <c r="AR12" s="85" t="s">
        <v>29</v>
      </c>
      <c r="AS12" s="157" t="s">
        <v>30</v>
      </c>
      <c r="AT12" s="64" t="s">
        <v>31</v>
      </c>
      <c r="AV12" s="117" t="s">
        <v>39</v>
      </c>
      <c r="AW12" s="87" t="s">
        <v>26</v>
      </c>
      <c r="AX12" s="84" t="s">
        <v>27</v>
      </c>
      <c r="AY12" s="14" t="s">
        <v>28</v>
      </c>
      <c r="AZ12" s="15" t="s">
        <v>29</v>
      </c>
      <c r="BA12" s="15" t="s">
        <v>30</v>
      </c>
      <c r="BB12" s="15" t="s">
        <v>31</v>
      </c>
      <c r="BC12" s="62" t="s">
        <v>39</v>
      </c>
      <c r="BD12" s="87" t="s">
        <v>26</v>
      </c>
      <c r="BE12" s="84" t="s">
        <v>27</v>
      </c>
      <c r="BF12" s="14" t="s">
        <v>28</v>
      </c>
      <c r="BG12" s="15" t="s">
        <v>29</v>
      </c>
      <c r="BH12" s="15" t="s">
        <v>30</v>
      </c>
      <c r="BI12" s="15" t="s">
        <v>31</v>
      </c>
      <c r="BJ12" s="63" t="s">
        <v>39</v>
      </c>
      <c r="BK12" s="87" t="s">
        <v>26</v>
      </c>
      <c r="BL12" s="14" t="s">
        <v>27</v>
      </c>
      <c r="BM12" s="14" t="s">
        <v>28</v>
      </c>
      <c r="BN12" s="14" t="s">
        <v>29</v>
      </c>
      <c r="BO12" s="85" t="s">
        <v>30</v>
      </c>
      <c r="BP12" s="14" t="s">
        <v>31</v>
      </c>
      <c r="BQ12" s="101" t="s">
        <v>39</v>
      </c>
      <c r="BR12" s="61" t="s">
        <v>26</v>
      </c>
      <c r="BS12" s="124" t="s">
        <v>27</v>
      </c>
      <c r="BT12" s="125" t="s">
        <v>28</v>
      </c>
      <c r="BU12" s="124" t="s">
        <v>29</v>
      </c>
      <c r="BV12" s="124" t="s">
        <v>30</v>
      </c>
      <c r="BW12" s="124" t="s">
        <v>31</v>
      </c>
      <c r="BX12" s="63" t="s">
        <v>44</v>
      </c>
      <c r="BY12" s="117" t="s">
        <v>26</v>
      </c>
      <c r="CA12" s="86" t="s">
        <v>27</v>
      </c>
      <c r="CB12" s="14" t="s">
        <v>28</v>
      </c>
      <c r="CC12" s="15" t="s">
        <v>29</v>
      </c>
      <c r="CD12" s="15" t="s">
        <v>30</v>
      </c>
      <c r="CE12" s="15" t="s">
        <v>31</v>
      </c>
      <c r="CF12" s="62" t="s">
        <v>39</v>
      </c>
      <c r="CG12" s="87" t="s">
        <v>26</v>
      </c>
      <c r="CH12" s="84" t="s">
        <v>27</v>
      </c>
      <c r="CI12" s="189" t="s">
        <v>28</v>
      </c>
      <c r="CJ12" s="15" t="s">
        <v>29</v>
      </c>
      <c r="CK12" s="15" t="s">
        <v>30</v>
      </c>
      <c r="CL12" s="15" t="s">
        <v>31</v>
      </c>
      <c r="CM12" s="62" t="s">
        <v>39</v>
      </c>
      <c r="CN12" s="87" t="s">
        <v>26</v>
      </c>
      <c r="CO12" s="14" t="s">
        <v>27</v>
      </c>
      <c r="CP12" s="14" t="s">
        <v>28</v>
      </c>
      <c r="CQ12" s="14" t="s">
        <v>29</v>
      </c>
      <c r="CR12" s="85" t="s">
        <v>30</v>
      </c>
      <c r="CS12" s="14" t="s">
        <v>31</v>
      </c>
      <c r="CT12" s="101" t="s">
        <v>39</v>
      </c>
      <c r="CU12" s="61" t="s">
        <v>26</v>
      </c>
      <c r="CV12" s="124" t="s">
        <v>27</v>
      </c>
      <c r="CW12" s="125" t="s">
        <v>28</v>
      </c>
      <c r="CX12" s="127" t="s">
        <v>29</v>
      </c>
      <c r="CY12" s="14" t="s">
        <v>30</v>
      </c>
      <c r="CZ12" s="14" t="s">
        <v>31</v>
      </c>
      <c r="DA12" s="63" t="s">
        <v>39</v>
      </c>
      <c r="DB12" s="61" t="s">
        <v>26</v>
      </c>
      <c r="DC12" s="124" t="s">
        <v>27</v>
      </c>
      <c r="DD12" s="125" t="s">
        <v>28</v>
      </c>
      <c r="DE12" s="123" t="s">
        <v>29</v>
      </c>
      <c r="DG12" s="174" t="s">
        <v>30</v>
      </c>
      <c r="DH12" s="71" t="s">
        <v>31</v>
      </c>
      <c r="DI12" s="171" t="s">
        <v>39</v>
      </c>
      <c r="DJ12" s="176" t="s">
        <v>26</v>
      </c>
      <c r="DK12" s="25" t="s">
        <v>27</v>
      </c>
      <c r="DL12" s="170" t="s">
        <v>28</v>
      </c>
      <c r="DM12" s="71" t="s">
        <v>29</v>
      </c>
      <c r="DN12" s="71" t="s">
        <v>30</v>
      </c>
      <c r="DO12" s="71" t="s">
        <v>31</v>
      </c>
      <c r="DP12" s="171" t="s">
        <v>39</v>
      </c>
      <c r="DQ12" s="176" t="s">
        <v>26</v>
      </c>
      <c r="DR12" s="170" t="s">
        <v>27</v>
      </c>
      <c r="DS12" s="170" t="s">
        <v>28</v>
      </c>
      <c r="DT12" s="170" t="s">
        <v>29</v>
      </c>
      <c r="DU12" s="92" t="s">
        <v>30</v>
      </c>
      <c r="DV12" s="170" t="s">
        <v>31</v>
      </c>
      <c r="DW12" s="175" t="s">
        <v>39</v>
      </c>
      <c r="DX12" s="173" t="s">
        <v>26</v>
      </c>
      <c r="DY12" s="177" t="s">
        <v>27</v>
      </c>
      <c r="DZ12" s="178" t="s">
        <v>28</v>
      </c>
      <c r="EA12" s="179" t="s">
        <v>29</v>
      </c>
      <c r="EB12" s="170" t="s">
        <v>30</v>
      </c>
      <c r="EC12" s="170" t="s">
        <v>31</v>
      </c>
      <c r="ED12" s="172" t="s">
        <v>39</v>
      </c>
      <c r="EE12" s="176" t="s">
        <v>26</v>
      </c>
      <c r="EF12" s="170" t="s">
        <v>27</v>
      </c>
      <c r="EG12" s="170" t="s">
        <v>28</v>
      </c>
      <c r="EH12" s="170" t="s">
        <v>29</v>
      </c>
      <c r="EI12" s="170" t="s">
        <v>30</v>
      </c>
      <c r="EJ12" s="170" t="s">
        <v>31</v>
      </c>
      <c r="EK12" s="171" t="s">
        <v>39</v>
      </c>
      <c r="EM12" s="61" t="s">
        <v>26</v>
      </c>
      <c r="EN12" s="14" t="s">
        <v>27</v>
      </c>
      <c r="EO12" s="14" t="s">
        <v>28</v>
      </c>
      <c r="EP12" s="15" t="s">
        <v>29</v>
      </c>
      <c r="EQ12" s="15" t="s">
        <v>30</v>
      </c>
      <c r="ER12" s="15" t="s">
        <v>31</v>
      </c>
      <c r="ES12" s="181" t="s">
        <v>39</v>
      </c>
      <c r="ET12" s="87" t="s">
        <v>26</v>
      </c>
      <c r="EU12" s="14" t="s">
        <v>27</v>
      </c>
      <c r="EV12" s="14" t="s">
        <v>28</v>
      </c>
      <c r="EW12" s="14" t="s">
        <v>29</v>
      </c>
      <c r="EX12" s="85" t="s">
        <v>30</v>
      </c>
      <c r="EY12" s="14" t="s">
        <v>31</v>
      </c>
      <c r="EZ12" s="101" t="s">
        <v>39</v>
      </c>
      <c r="FA12" s="61" t="s">
        <v>26</v>
      </c>
      <c r="FB12" s="124" t="s">
        <v>27</v>
      </c>
      <c r="FC12" s="125" t="s">
        <v>28</v>
      </c>
      <c r="FD12" s="124" t="s">
        <v>29</v>
      </c>
      <c r="FE12" s="84" t="s">
        <v>30</v>
      </c>
      <c r="FF12" s="14" t="s">
        <v>31</v>
      </c>
      <c r="FG12" s="93" t="s">
        <v>39</v>
      </c>
      <c r="FH12" s="87" t="s">
        <v>26</v>
      </c>
      <c r="FI12" s="14" t="s">
        <v>27</v>
      </c>
      <c r="FJ12" s="14" t="s">
        <v>28</v>
      </c>
      <c r="FK12" s="14" t="s">
        <v>29</v>
      </c>
      <c r="FL12" s="14" t="s">
        <v>30</v>
      </c>
      <c r="FM12" s="14" t="s">
        <v>31</v>
      </c>
      <c r="FN12" s="63" t="s">
        <v>44</v>
      </c>
      <c r="FO12" s="87" t="s">
        <v>26</v>
      </c>
      <c r="FP12" s="64" t="s">
        <v>27</v>
      </c>
      <c r="FR12" s="90" t="s">
        <v>28</v>
      </c>
      <c r="FS12" s="15" t="s">
        <v>29</v>
      </c>
      <c r="FT12" s="15" t="s">
        <v>30</v>
      </c>
      <c r="FU12" s="15" t="s">
        <v>31</v>
      </c>
      <c r="FV12" s="62" t="s">
        <v>39</v>
      </c>
      <c r="FW12" s="87" t="s">
        <v>26</v>
      </c>
      <c r="FX12" s="14" t="s">
        <v>27</v>
      </c>
      <c r="FY12" s="14" t="s">
        <v>28</v>
      </c>
      <c r="FZ12" s="14" t="s">
        <v>29</v>
      </c>
      <c r="GA12" s="85" t="s">
        <v>30</v>
      </c>
      <c r="GB12" s="14" t="s">
        <v>31</v>
      </c>
      <c r="GC12" s="195" t="s">
        <v>39</v>
      </c>
      <c r="GD12" s="61" t="s">
        <v>26</v>
      </c>
      <c r="GE12" s="124" t="s">
        <v>27</v>
      </c>
      <c r="GF12" s="125" t="s">
        <v>28</v>
      </c>
      <c r="GG12" s="124" t="s">
        <v>29</v>
      </c>
      <c r="GH12" s="84" t="s">
        <v>30</v>
      </c>
      <c r="GI12" s="14" t="s">
        <v>31</v>
      </c>
      <c r="GJ12" s="93" t="s">
        <v>39</v>
      </c>
      <c r="GK12" s="87" t="s">
        <v>26</v>
      </c>
      <c r="GL12" s="14" t="s">
        <v>27</v>
      </c>
      <c r="GM12" s="85" t="s">
        <v>28</v>
      </c>
      <c r="GN12" s="14" t="s">
        <v>29</v>
      </c>
      <c r="GO12" s="14" t="s">
        <v>30</v>
      </c>
      <c r="GP12" s="14" t="s">
        <v>31</v>
      </c>
      <c r="GQ12" s="63" t="s">
        <v>39</v>
      </c>
      <c r="GR12" s="61" t="s">
        <v>26</v>
      </c>
      <c r="GS12" s="14" t="s">
        <v>27</v>
      </c>
      <c r="GT12" s="127" t="s">
        <v>28</v>
      </c>
      <c r="GU12" s="127" t="s">
        <v>29</v>
      </c>
      <c r="GV12" s="123" t="s">
        <v>30</v>
      </c>
      <c r="GX12" s="120" t="s">
        <v>31</v>
      </c>
      <c r="GY12" s="181" t="s">
        <v>39</v>
      </c>
      <c r="GZ12" s="87" t="s">
        <v>26</v>
      </c>
      <c r="HA12" s="159" t="s">
        <v>27</v>
      </c>
      <c r="HB12" s="14" t="s">
        <v>28</v>
      </c>
      <c r="HC12" s="14" t="s">
        <v>29</v>
      </c>
      <c r="HD12" s="85" t="s">
        <v>30</v>
      </c>
      <c r="HE12" s="14" t="s">
        <v>31</v>
      </c>
      <c r="HF12" s="101" t="s">
        <v>39</v>
      </c>
      <c r="HG12" s="93" t="s">
        <v>26</v>
      </c>
      <c r="HH12" s="124" t="s">
        <v>27</v>
      </c>
      <c r="HI12" s="125" t="s">
        <v>28</v>
      </c>
      <c r="HJ12" s="127" t="s">
        <v>29</v>
      </c>
      <c r="HK12" s="14" t="s">
        <v>30</v>
      </c>
      <c r="HL12" s="187" t="s">
        <v>31</v>
      </c>
      <c r="HM12" s="93" t="s">
        <v>39</v>
      </c>
      <c r="HN12" s="87" t="s">
        <v>26</v>
      </c>
      <c r="HO12" s="14" t="s">
        <v>27</v>
      </c>
      <c r="HP12" s="85" t="s">
        <v>28</v>
      </c>
      <c r="HQ12" s="14" t="s">
        <v>29</v>
      </c>
      <c r="HR12" s="14" t="s">
        <v>30</v>
      </c>
      <c r="HS12" s="14" t="s">
        <v>31</v>
      </c>
      <c r="HT12" s="63" t="s">
        <v>39</v>
      </c>
      <c r="HU12" s="61" t="s">
        <v>26</v>
      </c>
      <c r="HV12" s="127" t="s">
        <v>27</v>
      </c>
      <c r="HW12" s="127" t="s">
        <v>28</v>
      </c>
      <c r="HX12" s="127" t="s">
        <v>29</v>
      </c>
      <c r="HY12" s="127" t="s">
        <v>30</v>
      </c>
      <c r="HZ12" s="127" t="s">
        <v>31</v>
      </c>
      <c r="IA12" s="62" t="s">
        <v>39</v>
      </c>
      <c r="IC12" s="61" t="s">
        <v>26</v>
      </c>
      <c r="ID12" s="14" t="s">
        <v>27</v>
      </c>
      <c r="IE12" s="14" t="s">
        <v>28</v>
      </c>
      <c r="IF12" s="14" t="s">
        <v>29</v>
      </c>
      <c r="IG12" s="85" t="s">
        <v>30</v>
      </c>
      <c r="IH12" s="14" t="s">
        <v>31</v>
      </c>
      <c r="II12" s="101" t="s">
        <v>39</v>
      </c>
      <c r="IJ12" s="61" t="s">
        <v>26</v>
      </c>
      <c r="IK12" s="124" t="s">
        <v>27</v>
      </c>
      <c r="IL12" s="125" t="s">
        <v>28</v>
      </c>
      <c r="IM12" s="127" t="s">
        <v>29</v>
      </c>
      <c r="IN12" s="14" t="s">
        <v>30</v>
      </c>
      <c r="IO12" s="14" t="s">
        <v>31</v>
      </c>
      <c r="IP12" s="93" t="s">
        <v>39</v>
      </c>
      <c r="IQ12" s="87" t="s">
        <v>26</v>
      </c>
      <c r="IR12" s="14" t="s">
        <v>27</v>
      </c>
      <c r="IS12" s="85" t="s">
        <v>28</v>
      </c>
      <c r="IT12" s="14" t="s">
        <v>29</v>
      </c>
      <c r="IU12" s="14" t="s">
        <v>30</v>
      </c>
      <c r="IV12" s="14" t="s">
        <v>31</v>
      </c>
      <c r="IW12" s="63" t="s">
        <v>39</v>
      </c>
      <c r="IX12" s="61" t="s">
        <v>26</v>
      </c>
      <c r="IY12" s="127" t="s">
        <v>27</v>
      </c>
      <c r="IZ12" s="124" t="s">
        <v>28</v>
      </c>
      <c r="JA12" s="196" t="s">
        <v>29</v>
      </c>
      <c r="JB12" s="124" t="s">
        <v>30</v>
      </c>
      <c r="JC12" s="124" t="s">
        <v>31</v>
      </c>
      <c r="JD12" s="180" t="s">
        <v>39</v>
      </c>
      <c r="JE12" s="180" t="s">
        <v>26</v>
      </c>
      <c r="JF12" s="124" t="s">
        <v>27</v>
      </c>
      <c r="JG12" s="124" t="s">
        <v>28</v>
      </c>
      <c r="JH12" s="167"/>
    </row>
    <row r="13" spans="1:268" s="4" customFormat="1" ht="18" customHeight="1" thickBot="1" x14ac:dyDescent="0.2">
      <c r="C13" s="2"/>
      <c r="D13" s="21"/>
      <c r="E13" s="22"/>
      <c r="F13" s="21"/>
      <c r="G13" s="22"/>
      <c r="H13" s="21"/>
      <c r="I13" s="22"/>
      <c r="J13" s="21"/>
      <c r="K13" s="22"/>
      <c r="L13" s="21"/>
      <c r="M13" s="21"/>
      <c r="N13" s="77" t="s">
        <v>25</v>
      </c>
      <c r="P13" s="158">
        <v>1</v>
      </c>
      <c r="Q13" s="13">
        <v>2</v>
      </c>
      <c r="R13" s="13">
        <v>3</v>
      </c>
      <c r="S13" s="66">
        <v>4</v>
      </c>
      <c r="T13" s="65">
        <v>5</v>
      </c>
      <c r="U13" s="13">
        <v>6</v>
      </c>
      <c r="V13" s="13">
        <v>7</v>
      </c>
      <c r="W13" s="13">
        <v>8</v>
      </c>
      <c r="X13" s="13">
        <v>9</v>
      </c>
      <c r="Y13" s="13">
        <v>10</v>
      </c>
      <c r="Z13" s="66">
        <v>11</v>
      </c>
      <c r="AA13" s="88">
        <v>12</v>
      </c>
      <c r="AB13" s="89">
        <v>13</v>
      </c>
      <c r="AC13" s="13">
        <v>14</v>
      </c>
      <c r="AD13" s="13">
        <v>15</v>
      </c>
      <c r="AE13" s="13">
        <v>16</v>
      </c>
      <c r="AF13" s="13">
        <v>17</v>
      </c>
      <c r="AG13" s="67">
        <v>18</v>
      </c>
      <c r="AH13" s="88">
        <v>19</v>
      </c>
      <c r="AI13" s="13">
        <v>20</v>
      </c>
      <c r="AJ13" s="13">
        <v>21</v>
      </c>
      <c r="AK13" s="13">
        <v>22</v>
      </c>
      <c r="AL13" s="68">
        <v>23</v>
      </c>
      <c r="AM13" s="68">
        <v>24</v>
      </c>
      <c r="AN13" s="66">
        <v>25</v>
      </c>
      <c r="AO13" s="65">
        <v>26</v>
      </c>
      <c r="AP13" s="68">
        <v>27</v>
      </c>
      <c r="AQ13" s="68">
        <v>28</v>
      </c>
      <c r="AR13" s="68">
        <v>29</v>
      </c>
      <c r="AS13" s="136">
        <v>30</v>
      </c>
      <c r="AT13" s="69">
        <v>31</v>
      </c>
      <c r="AV13" s="118">
        <v>1</v>
      </c>
      <c r="AW13" s="65">
        <v>2</v>
      </c>
      <c r="AX13" s="13">
        <v>3</v>
      </c>
      <c r="AY13" s="13">
        <v>4</v>
      </c>
      <c r="AZ13" s="13">
        <v>5</v>
      </c>
      <c r="BA13" s="13">
        <v>6</v>
      </c>
      <c r="BB13" s="13">
        <v>7</v>
      </c>
      <c r="BC13" s="66">
        <v>8</v>
      </c>
      <c r="BD13" s="88">
        <v>9</v>
      </c>
      <c r="BE13" s="89">
        <v>10</v>
      </c>
      <c r="BF13" s="13">
        <v>11</v>
      </c>
      <c r="BG13" s="13">
        <v>12</v>
      </c>
      <c r="BH13" s="13">
        <v>13</v>
      </c>
      <c r="BI13" s="13">
        <v>14</v>
      </c>
      <c r="BJ13" s="67">
        <v>15</v>
      </c>
      <c r="BK13" s="88">
        <v>16</v>
      </c>
      <c r="BL13" s="13">
        <v>17</v>
      </c>
      <c r="BM13" s="13">
        <v>18</v>
      </c>
      <c r="BN13" s="13">
        <v>19</v>
      </c>
      <c r="BO13" s="68">
        <v>20</v>
      </c>
      <c r="BP13" s="68">
        <v>21</v>
      </c>
      <c r="BQ13" s="66">
        <v>22</v>
      </c>
      <c r="BR13" s="65">
        <v>23</v>
      </c>
      <c r="BS13" s="100">
        <v>24</v>
      </c>
      <c r="BT13" s="126">
        <v>25</v>
      </c>
      <c r="BU13" s="100">
        <v>26</v>
      </c>
      <c r="BV13" s="128">
        <v>27</v>
      </c>
      <c r="BW13" s="128">
        <v>28</v>
      </c>
      <c r="BX13" s="67">
        <v>29</v>
      </c>
      <c r="BY13" s="118">
        <v>30</v>
      </c>
      <c r="CA13" s="121">
        <v>1</v>
      </c>
      <c r="CB13" s="13">
        <v>2</v>
      </c>
      <c r="CC13" s="13">
        <v>3</v>
      </c>
      <c r="CD13" s="13">
        <v>4</v>
      </c>
      <c r="CE13" s="13">
        <v>5</v>
      </c>
      <c r="CF13" s="66">
        <v>6</v>
      </c>
      <c r="CG13" s="88">
        <v>7</v>
      </c>
      <c r="CH13" s="13">
        <v>8</v>
      </c>
      <c r="CI13" s="190">
        <v>9</v>
      </c>
      <c r="CJ13" s="13">
        <v>10</v>
      </c>
      <c r="CK13" s="13">
        <v>11</v>
      </c>
      <c r="CL13" s="13">
        <v>12</v>
      </c>
      <c r="CM13" s="66">
        <v>13</v>
      </c>
      <c r="CN13" s="88">
        <v>14</v>
      </c>
      <c r="CO13" s="13">
        <v>15</v>
      </c>
      <c r="CP13" s="13">
        <v>16</v>
      </c>
      <c r="CQ13" s="13">
        <v>17</v>
      </c>
      <c r="CR13" s="13">
        <v>18</v>
      </c>
      <c r="CS13" s="13">
        <v>19</v>
      </c>
      <c r="CT13" s="66">
        <v>20</v>
      </c>
      <c r="CU13" s="88">
        <v>21</v>
      </c>
      <c r="CV13" s="13">
        <v>22</v>
      </c>
      <c r="CW13" s="13">
        <v>23</v>
      </c>
      <c r="CX13" s="13">
        <v>24</v>
      </c>
      <c r="CY13" s="13">
        <v>25</v>
      </c>
      <c r="CZ13" s="13">
        <v>26</v>
      </c>
      <c r="DA13" s="67">
        <v>27</v>
      </c>
      <c r="DB13" s="65">
        <v>28</v>
      </c>
      <c r="DC13" s="13">
        <v>29</v>
      </c>
      <c r="DD13" s="13">
        <v>30</v>
      </c>
      <c r="DE13" s="69">
        <v>31</v>
      </c>
      <c r="DG13" s="121">
        <v>1</v>
      </c>
      <c r="DH13" s="13">
        <v>2</v>
      </c>
      <c r="DI13" s="66">
        <v>3</v>
      </c>
      <c r="DJ13" s="88">
        <v>4</v>
      </c>
      <c r="DK13" s="13">
        <v>5</v>
      </c>
      <c r="DL13" s="13">
        <v>6</v>
      </c>
      <c r="DM13" s="13">
        <v>7</v>
      </c>
      <c r="DN13" s="13">
        <v>8</v>
      </c>
      <c r="DO13" s="13">
        <v>9</v>
      </c>
      <c r="DP13" s="66">
        <v>10</v>
      </c>
      <c r="DQ13" s="88">
        <v>11</v>
      </c>
      <c r="DR13" s="13">
        <v>12</v>
      </c>
      <c r="DS13" s="13">
        <v>13</v>
      </c>
      <c r="DT13" s="13">
        <v>14</v>
      </c>
      <c r="DU13" s="13">
        <v>15</v>
      </c>
      <c r="DV13" s="13">
        <v>16</v>
      </c>
      <c r="DW13" s="66">
        <v>17</v>
      </c>
      <c r="DX13" s="88">
        <v>18</v>
      </c>
      <c r="DY13" s="13">
        <v>19</v>
      </c>
      <c r="DZ13" s="13">
        <v>20</v>
      </c>
      <c r="EA13" s="13">
        <v>21</v>
      </c>
      <c r="EB13" s="13">
        <v>22</v>
      </c>
      <c r="EC13" s="13">
        <v>23</v>
      </c>
      <c r="ED13" s="67">
        <v>24</v>
      </c>
      <c r="EE13" s="88">
        <v>25</v>
      </c>
      <c r="EF13" s="13">
        <v>26</v>
      </c>
      <c r="EG13" s="13">
        <v>27</v>
      </c>
      <c r="EH13" s="13">
        <v>28</v>
      </c>
      <c r="EI13" s="13">
        <v>29</v>
      </c>
      <c r="EJ13" s="13">
        <v>30</v>
      </c>
      <c r="EK13" s="66">
        <v>31</v>
      </c>
      <c r="EM13" s="65">
        <v>1</v>
      </c>
      <c r="EN13" s="13">
        <v>2</v>
      </c>
      <c r="EO13" s="13">
        <v>3</v>
      </c>
      <c r="EP13" s="13">
        <v>4</v>
      </c>
      <c r="EQ13" s="13">
        <v>5</v>
      </c>
      <c r="ER13" s="13">
        <v>6</v>
      </c>
      <c r="ES13" s="182">
        <v>7</v>
      </c>
      <c r="ET13" s="88">
        <v>8</v>
      </c>
      <c r="EU13" s="13">
        <v>9</v>
      </c>
      <c r="EV13" s="13">
        <v>10</v>
      </c>
      <c r="EW13" s="13">
        <v>11</v>
      </c>
      <c r="EX13" s="13">
        <v>12</v>
      </c>
      <c r="EY13" s="13">
        <v>13</v>
      </c>
      <c r="EZ13" s="66">
        <v>14</v>
      </c>
      <c r="FA13" s="88">
        <v>15</v>
      </c>
      <c r="FB13" s="13">
        <v>16</v>
      </c>
      <c r="FC13" s="13">
        <v>17</v>
      </c>
      <c r="FD13" s="13">
        <v>18</v>
      </c>
      <c r="FE13" s="13">
        <v>19</v>
      </c>
      <c r="FF13" s="13">
        <v>20</v>
      </c>
      <c r="FG13" s="67">
        <v>21</v>
      </c>
      <c r="FH13" s="88">
        <v>22</v>
      </c>
      <c r="FI13" s="13">
        <v>23</v>
      </c>
      <c r="FJ13" s="13">
        <v>24</v>
      </c>
      <c r="FK13" s="13">
        <v>25</v>
      </c>
      <c r="FL13" s="68">
        <v>26</v>
      </c>
      <c r="FM13" s="68">
        <v>27</v>
      </c>
      <c r="FN13" s="67">
        <v>28</v>
      </c>
      <c r="FO13" s="65">
        <v>29</v>
      </c>
      <c r="FP13" s="69">
        <v>30</v>
      </c>
      <c r="FR13" s="121">
        <v>1</v>
      </c>
      <c r="FS13" s="13">
        <v>2</v>
      </c>
      <c r="FT13" s="13">
        <v>3</v>
      </c>
      <c r="FU13" s="13">
        <v>4</v>
      </c>
      <c r="FV13" s="66">
        <v>5</v>
      </c>
      <c r="FW13" s="88">
        <v>6</v>
      </c>
      <c r="FX13" s="13">
        <v>7</v>
      </c>
      <c r="FY13" s="13">
        <v>8</v>
      </c>
      <c r="FZ13" s="13">
        <v>9</v>
      </c>
      <c r="GA13" s="13">
        <v>10</v>
      </c>
      <c r="GB13" s="13">
        <v>11</v>
      </c>
      <c r="GC13" s="182">
        <v>12</v>
      </c>
      <c r="GD13" s="88">
        <v>13</v>
      </c>
      <c r="GE13" s="13">
        <v>14</v>
      </c>
      <c r="GF13" s="13">
        <v>15</v>
      </c>
      <c r="GG13" s="13">
        <v>16</v>
      </c>
      <c r="GH13" s="13">
        <v>17</v>
      </c>
      <c r="GI13" s="13">
        <v>18</v>
      </c>
      <c r="GJ13" s="67">
        <v>19</v>
      </c>
      <c r="GK13" s="88">
        <v>20</v>
      </c>
      <c r="GL13" s="13">
        <v>21</v>
      </c>
      <c r="GM13" s="68">
        <v>22</v>
      </c>
      <c r="GN13" s="13">
        <v>23</v>
      </c>
      <c r="GO13" s="13">
        <v>24</v>
      </c>
      <c r="GP13" s="13">
        <v>25</v>
      </c>
      <c r="GQ13" s="67">
        <v>26</v>
      </c>
      <c r="GR13" s="65">
        <v>27</v>
      </c>
      <c r="GS13" s="13">
        <v>28</v>
      </c>
      <c r="GT13" s="128">
        <v>29</v>
      </c>
      <c r="GU13" s="13">
        <v>30</v>
      </c>
      <c r="GV13" s="122">
        <v>31</v>
      </c>
      <c r="GX13" s="121">
        <v>1</v>
      </c>
      <c r="GY13" s="182">
        <v>2</v>
      </c>
      <c r="GZ13" s="88">
        <v>3</v>
      </c>
      <c r="HA13" s="91">
        <v>4</v>
      </c>
      <c r="HB13" s="13">
        <v>5</v>
      </c>
      <c r="HC13" s="13">
        <v>6</v>
      </c>
      <c r="HD13" s="13">
        <v>7</v>
      </c>
      <c r="HE13" s="13">
        <v>8</v>
      </c>
      <c r="HF13" s="66">
        <v>9</v>
      </c>
      <c r="HG13" s="99">
        <v>10</v>
      </c>
      <c r="HH13" s="13">
        <v>11</v>
      </c>
      <c r="HI13" s="13">
        <v>12</v>
      </c>
      <c r="HJ13" s="13">
        <v>13</v>
      </c>
      <c r="HK13" s="13">
        <v>14</v>
      </c>
      <c r="HL13" s="70">
        <v>15</v>
      </c>
      <c r="HM13" s="67">
        <v>16</v>
      </c>
      <c r="HN13" s="88">
        <v>17</v>
      </c>
      <c r="HO13" s="13">
        <v>18</v>
      </c>
      <c r="HP13" s="68">
        <v>19</v>
      </c>
      <c r="HQ13" s="13">
        <v>20</v>
      </c>
      <c r="HR13" s="13">
        <v>21</v>
      </c>
      <c r="HS13" s="13">
        <v>22</v>
      </c>
      <c r="HT13" s="67">
        <v>23</v>
      </c>
      <c r="HU13" s="65">
        <v>24</v>
      </c>
      <c r="HV13" s="128">
        <v>25</v>
      </c>
      <c r="HW13" s="128">
        <v>26</v>
      </c>
      <c r="HX13" s="128">
        <v>27</v>
      </c>
      <c r="HY13" s="128">
        <v>28</v>
      </c>
      <c r="HZ13" s="128">
        <v>29</v>
      </c>
      <c r="IA13" s="66">
        <v>30</v>
      </c>
      <c r="IC13" s="88">
        <v>1</v>
      </c>
      <c r="ID13" s="13">
        <v>2</v>
      </c>
      <c r="IE13" s="13">
        <v>3</v>
      </c>
      <c r="IF13" s="13">
        <v>4</v>
      </c>
      <c r="IG13" s="13">
        <v>5</v>
      </c>
      <c r="IH13" s="13">
        <v>6</v>
      </c>
      <c r="II13" s="66">
        <v>7</v>
      </c>
      <c r="IJ13" s="88">
        <v>8</v>
      </c>
      <c r="IK13" s="13">
        <v>9</v>
      </c>
      <c r="IL13" s="13">
        <v>10</v>
      </c>
      <c r="IM13" s="13">
        <v>11</v>
      </c>
      <c r="IN13" s="13">
        <v>12</v>
      </c>
      <c r="IO13" s="13">
        <v>13</v>
      </c>
      <c r="IP13" s="67">
        <v>14</v>
      </c>
      <c r="IQ13" s="88">
        <v>15</v>
      </c>
      <c r="IR13" s="13">
        <v>16</v>
      </c>
      <c r="IS13" s="68">
        <v>17</v>
      </c>
      <c r="IT13" s="13">
        <v>18</v>
      </c>
      <c r="IU13" s="13">
        <v>19</v>
      </c>
      <c r="IV13" s="13">
        <v>20</v>
      </c>
      <c r="IW13" s="67">
        <v>21</v>
      </c>
      <c r="IX13" s="65">
        <v>22</v>
      </c>
      <c r="IY13" s="128">
        <v>23</v>
      </c>
      <c r="IZ13" s="128">
        <v>24</v>
      </c>
      <c r="JA13" s="164">
        <v>25</v>
      </c>
      <c r="JB13" s="128">
        <v>26</v>
      </c>
      <c r="JC13" s="128">
        <v>27</v>
      </c>
      <c r="JD13" s="67">
        <v>28</v>
      </c>
      <c r="JE13" s="67">
        <v>29</v>
      </c>
      <c r="JF13" s="68">
        <v>30</v>
      </c>
      <c r="JG13" s="69">
        <v>31</v>
      </c>
    </row>
    <row r="14" spans="1:268" ht="4.5" customHeight="1" thickBot="1" x14ac:dyDescent="0.2">
      <c r="D14" s="21"/>
      <c r="E14" s="8"/>
      <c r="F14" s="21"/>
      <c r="G14" s="8"/>
      <c r="H14" s="21"/>
      <c r="I14" s="8"/>
      <c r="J14" s="21"/>
      <c r="K14" s="8"/>
      <c r="L14" s="21"/>
      <c r="M14" s="21"/>
      <c r="N14" s="4"/>
      <c r="AB14" s="8"/>
      <c r="AC14" s="8"/>
      <c r="AD14" s="8"/>
      <c r="AE14" s="10"/>
      <c r="AF14" s="119"/>
      <c r="BA14" s="8"/>
      <c r="BE14" s="8"/>
      <c r="BF14" s="8"/>
      <c r="BG14" s="8"/>
      <c r="BH14" s="119"/>
      <c r="BI14" s="119"/>
      <c r="CE14" s="8"/>
      <c r="CF14" s="8"/>
      <c r="CG14" s="8"/>
      <c r="CH14" s="8"/>
      <c r="CI14" s="8"/>
      <c r="CJ14" s="8"/>
      <c r="CK14" s="10"/>
      <c r="CL14" s="119"/>
      <c r="DK14" s="8"/>
      <c r="DL14" s="8"/>
      <c r="DM14" s="8"/>
      <c r="DN14" s="10"/>
      <c r="DO14" s="119"/>
      <c r="EN14" s="8"/>
      <c r="EO14" s="8"/>
      <c r="EP14" s="8"/>
      <c r="EQ14" s="119"/>
      <c r="ER14" s="119"/>
      <c r="FR14" s="8"/>
      <c r="FS14" s="8"/>
      <c r="FT14" s="10"/>
      <c r="FU14" s="119"/>
      <c r="FY14" s="8"/>
      <c r="FZ14" s="8"/>
      <c r="GA14" s="8"/>
      <c r="GX14" s="119"/>
      <c r="GY14" s="119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IY14" s="8"/>
    </row>
    <row r="15" spans="1:268" ht="18" customHeight="1" thickBot="1" x14ac:dyDescent="0.2">
      <c r="B15" s="16"/>
      <c r="C15" s="24" t="s">
        <v>14</v>
      </c>
      <c r="D15" s="17" t="s">
        <v>1</v>
      </c>
      <c r="E15" s="17" t="s">
        <v>2</v>
      </c>
      <c r="F15" s="17" t="s">
        <v>3</v>
      </c>
      <c r="G15" s="17" t="s">
        <v>4</v>
      </c>
      <c r="H15" s="26" t="s">
        <v>5</v>
      </c>
      <c r="I15" s="27" t="s">
        <v>6</v>
      </c>
      <c r="J15" s="28" t="s">
        <v>7</v>
      </c>
      <c r="K15" s="28" t="s">
        <v>8</v>
      </c>
      <c r="L15" s="29" t="s">
        <v>9</v>
      </c>
      <c r="M15" s="47"/>
      <c r="AB15" s="8"/>
      <c r="AD15" s="8"/>
      <c r="AF15" s="8"/>
      <c r="BA15" s="8"/>
      <c r="BE15" s="8"/>
      <c r="BG15" s="8"/>
      <c r="BH15" s="8"/>
      <c r="BI15" s="8"/>
      <c r="CE15" s="8"/>
      <c r="CF15" s="8"/>
      <c r="CG15" s="8"/>
      <c r="CH15" s="8"/>
      <c r="CJ15" s="8"/>
      <c r="CL15" s="8"/>
      <c r="DK15" s="8"/>
      <c r="DM15" s="8"/>
      <c r="DO15" s="8"/>
      <c r="EN15" s="8"/>
      <c r="EO15" s="8"/>
      <c r="EP15" s="8"/>
      <c r="EQ15" s="8"/>
      <c r="ER15" s="8"/>
      <c r="FS15" s="8"/>
      <c r="FU15" s="8"/>
      <c r="FY15" s="8"/>
      <c r="FZ15" s="8"/>
      <c r="GA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IY15" s="8"/>
    </row>
    <row r="16" spans="1:268" ht="4.5" customHeight="1" thickBot="1" x14ac:dyDescent="0.2">
      <c r="B16" s="4"/>
      <c r="C16" s="4"/>
      <c r="D16" s="4"/>
      <c r="E16" s="4"/>
      <c r="F16" s="4"/>
      <c r="G16" s="4"/>
      <c r="H16" s="30"/>
      <c r="I16" s="21"/>
      <c r="J16" s="30"/>
      <c r="L16" s="30"/>
      <c r="M16" s="30"/>
      <c r="AB16" s="8"/>
      <c r="AD16" s="8"/>
      <c r="AF16" s="8"/>
      <c r="BA16" s="8"/>
      <c r="BE16" s="8"/>
      <c r="BG16" s="8"/>
      <c r="BH16" s="8"/>
      <c r="BI16" s="8"/>
      <c r="CE16" s="8"/>
      <c r="CF16" s="8"/>
      <c r="CG16" s="8"/>
      <c r="CH16" s="8"/>
      <c r="CJ16" s="8"/>
      <c r="CL16" s="8"/>
      <c r="DK16" s="8"/>
      <c r="DM16" s="8"/>
      <c r="DO16" s="8"/>
      <c r="EN16" s="8"/>
      <c r="EO16" s="8"/>
      <c r="EP16" s="8"/>
      <c r="EQ16" s="8"/>
      <c r="ER16" s="8"/>
      <c r="FS16" s="8"/>
      <c r="FU16" s="8"/>
      <c r="FY16" s="8"/>
      <c r="FZ16" s="8"/>
      <c r="GA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IY16" s="8"/>
    </row>
    <row r="17" spans="2:267" ht="17" customHeight="1" x14ac:dyDescent="0.15">
      <c r="B17" s="224"/>
      <c r="C17" s="225"/>
      <c r="D17" s="225"/>
      <c r="E17" s="225"/>
      <c r="F17" s="225"/>
      <c r="G17" s="225"/>
      <c r="H17" s="225"/>
      <c r="I17" s="225"/>
      <c r="J17" s="225"/>
      <c r="K17" s="225"/>
      <c r="L17" s="226"/>
      <c r="M17" s="198"/>
      <c r="N17" s="48"/>
      <c r="P17" s="108"/>
      <c r="Q17" s="11"/>
      <c r="R17" s="11"/>
      <c r="S17" s="51"/>
      <c r="T17" s="50"/>
      <c r="U17" s="11"/>
      <c r="V17" s="11"/>
      <c r="W17" s="11"/>
      <c r="X17" s="11"/>
      <c r="Y17" s="11"/>
      <c r="Z17" s="51"/>
      <c r="AA17" s="50"/>
      <c r="AB17" s="58"/>
      <c r="AC17" s="58"/>
      <c r="AD17" s="58"/>
      <c r="AE17" s="11"/>
      <c r="AF17" s="58"/>
      <c r="AG17" s="78"/>
      <c r="AH17" s="50"/>
      <c r="AI17" s="11"/>
      <c r="AJ17" s="11"/>
      <c r="AK17" s="11"/>
      <c r="AL17" s="78"/>
      <c r="AM17" s="78"/>
      <c r="AN17" s="78"/>
      <c r="AO17" s="50"/>
      <c r="AP17" s="78"/>
      <c r="AQ17" s="78"/>
      <c r="AR17" s="78"/>
      <c r="AS17" s="129"/>
      <c r="AT17" s="78"/>
      <c r="AU17" s="188"/>
      <c r="AV17" s="137"/>
      <c r="AW17" s="50"/>
      <c r="AX17" s="11"/>
      <c r="AY17" s="11"/>
      <c r="AZ17" s="11"/>
      <c r="BA17" s="58"/>
      <c r="BB17" s="11"/>
      <c r="BC17" s="51"/>
      <c r="BD17" s="50"/>
      <c r="BE17" s="58"/>
      <c r="BF17" s="58"/>
      <c r="BG17" s="58"/>
      <c r="BH17" s="58"/>
      <c r="BI17" s="58"/>
      <c r="BJ17" s="78"/>
      <c r="BK17" s="50"/>
      <c r="BL17" s="11"/>
      <c r="BM17" s="11"/>
      <c r="BN17" s="11"/>
      <c r="BO17" s="78"/>
      <c r="BP17" s="78"/>
      <c r="BQ17" s="51"/>
      <c r="BR17" s="109"/>
      <c r="BS17" s="78"/>
      <c r="BT17" s="78"/>
      <c r="BU17" s="78"/>
      <c r="BV17" s="78"/>
      <c r="BW17" s="78"/>
      <c r="BX17" s="78"/>
      <c r="BY17" s="137"/>
      <c r="CA17" s="50"/>
      <c r="CB17" s="11"/>
      <c r="CC17" s="11"/>
      <c r="CD17" s="11"/>
      <c r="CE17" s="58"/>
      <c r="CF17" s="94"/>
      <c r="CG17" s="81"/>
      <c r="CH17" s="58"/>
      <c r="CI17" s="191"/>
      <c r="CJ17" s="58"/>
      <c r="CK17" s="11"/>
      <c r="CL17" s="58"/>
      <c r="CM17" s="78"/>
      <c r="CN17" s="50"/>
      <c r="CO17" s="11"/>
      <c r="CP17" s="11"/>
      <c r="CQ17" s="11"/>
      <c r="CR17" s="78"/>
      <c r="CS17" s="78"/>
      <c r="CT17" s="51"/>
      <c r="CU17" s="109"/>
      <c r="CV17" s="78"/>
      <c r="CW17" s="78"/>
      <c r="CX17" s="78"/>
      <c r="CY17" s="78"/>
      <c r="CZ17" s="78"/>
      <c r="DA17" s="78"/>
      <c r="DB17" s="50"/>
      <c r="DC17" s="11"/>
      <c r="DD17" s="11"/>
      <c r="DE17" s="51"/>
      <c r="DG17" s="50"/>
      <c r="DH17" s="58"/>
      <c r="DI17" s="94"/>
      <c r="DJ17" s="96"/>
      <c r="DK17" s="58"/>
      <c r="DL17" s="58"/>
      <c r="DM17" s="58"/>
      <c r="DN17" s="11"/>
      <c r="DO17" s="58"/>
      <c r="DP17" s="78"/>
      <c r="DQ17" s="50"/>
      <c r="DR17" s="11"/>
      <c r="DS17" s="11"/>
      <c r="DT17" s="11"/>
      <c r="DU17" s="78"/>
      <c r="DV17" s="78"/>
      <c r="DW17" s="51"/>
      <c r="DX17" s="109"/>
      <c r="DY17" s="78"/>
      <c r="DZ17" s="78"/>
      <c r="EA17" s="78"/>
      <c r="EB17" s="78"/>
      <c r="EC17" s="78"/>
      <c r="ED17" s="51"/>
      <c r="EE17" s="50"/>
      <c r="EF17" s="11"/>
      <c r="EG17" s="78"/>
      <c r="EH17" s="78"/>
      <c r="EI17" s="78"/>
      <c r="EJ17" s="78"/>
      <c r="EK17" s="51"/>
      <c r="EM17" s="50"/>
      <c r="EN17" s="58"/>
      <c r="EO17" s="58"/>
      <c r="EP17" s="58"/>
      <c r="EQ17" s="58"/>
      <c r="ER17" s="58"/>
      <c r="ES17" s="129"/>
      <c r="ET17" s="50"/>
      <c r="EU17" s="11"/>
      <c r="EV17" s="11"/>
      <c r="EW17" s="11"/>
      <c r="EX17" s="78"/>
      <c r="EY17" s="78"/>
      <c r="EZ17" s="51"/>
      <c r="FA17" s="109"/>
      <c r="FB17" s="78"/>
      <c r="FC17" s="78"/>
      <c r="FD17" s="78"/>
      <c r="FE17" s="78"/>
      <c r="FF17" s="78"/>
      <c r="FG17" s="78"/>
      <c r="FH17" s="50"/>
      <c r="FI17" s="11"/>
      <c r="FJ17" s="11"/>
      <c r="FK17" s="11"/>
      <c r="FL17" s="78"/>
      <c r="FM17" s="78"/>
      <c r="FN17" s="78"/>
      <c r="FO17" s="109"/>
      <c r="FP17" s="51"/>
      <c r="FR17" s="81"/>
      <c r="FS17" s="58"/>
      <c r="FT17" s="11"/>
      <c r="FU17" s="58"/>
      <c r="FV17" s="51"/>
      <c r="FW17" s="50"/>
      <c r="FX17" s="11"/>
      <c r="FY17" s="58"/>
      <c r="FZ17" s="58"/>
      <c r="GA17" s="133"/>
      <c r="GB17" s="78"/>
      <c r="GC17" s="183"/>
      <c r="GD17" s="109"/>
      <c r="GE17" s="78"/>
      <c r="GF17" s="78"/>
      <c r="GG17" s="78"/>
      <c r="GH17" s="78"/>
      <c r="GI17" s="78"/>
      <c r="GJ17" s="78"/>
      <c r="GK17" s="50"/>
      <c r="GL17" s="11"/>
      <c r="GM17" s="11"/>
      <c r="GN17" s="11"/>
      <c r="GO17" s="11"/>
      <c r="GP17" s="11"/>
      <c r="GQ17" s="78"/>
      <c r="GR17" s="50"/>
      <c r="GS17" s="11"/>
      <c r="GT17" s="11"/>
      <c r="GU17" s="11"/>
      <c r="GV17" s="51"/>
      <c r="GX17" s="81"/>
      <c r="GY17" s="183"/>
      <c r="GZ17" s="160"/>
      <c r="HA17" s="58"/>
      <c r="HB17" s="58"/>
      <c r="HC17" s="58"/>
      <c r="HD17" s="58"/>
      <c r="HE17" s="58"/>
      <c r="HF17" s="133"/>
      <c r="HG17" s="81"/>
      <c r="HH17" s="58"/>
      <c r="HI17" s="58"/>
      <c r="HJ17" s="58"/>
      <c r="HK17" s="58"/>
      <c r="HL17" s="72"/>
      <c r="HM17" s="58"/>
      <c r="HN17" s="81"/>
      <c r="HO17" s="11"/>
      <c r="HP17" s="11"/>
      <c r="HQ17" s="11"/>
      <c r="HR17" s="11"/>
      <c r="HS17" s="11"/>
      <c r="HT17" s="78"/>
      <c r="HU17" s="50"/>
      <c r="HV17" s="11"/>
      <c r="HW17" s="78"/>
      <c r="HX17" s="78"/>
      <c r="HY17" s="78"/>
      <c r="HZ17" s="78"/>
      <c r="IA17" s="51"/>
      <c r="IC17" s="50"/>
      <c r="ID17" s="11"/>
      <c r="IE17" s="11"/>
      <c r="IF17" s="11"/>
      <c r="IG17" s="78"/>
      <c r="IH17" s="78"/>
      <c r="II17" s="51"/>
      <c r="IJ17" s="109"/>
      <c r="IK17" s="78"/>
      <c r="IL17" s="78"/>
      <c r="IM17" s="78"/>
      <c r="IN17" s="78"/>
      <c r="IO17" s="78"/>
      <c r="IP17" s="78"/>
      <c r="IQ17" s="50"/>
      <c r="IR17" s="11"/>
      <c r="IS17" s="11"/>
      <c r="IT17" s="11"/>
      <c r="IU17" s="11"/>
      <c r="IV17" s="11"/>
      <c r="IW17" s="133"/>
      <c r="IX17" s="50"/>
      <c r="IY17" s="58"/>
      <c r="IZ17" s="11"/>
      <c r="JA17" s="72"/>
      <c r="JB17" s="11"/>
      <c r="JC17" s="78"/>
      <c r="JD17" s="78"/>
      <c r="JE17" s="50"/>
      <c r="JF17" s="11"/>
      <c r="JG17" s="51"/>
    </row>
    <row r="18" spans="2:267" ht="17" customHeight="1" x14ac:dyDescent="0.15">
      <c r="B18" s="227" t="s">
        <v>81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9"/>
      <c r="M18" s="197"/>
      <c r="N18" s="140"/>
      <c r="O18" s="197"/>
      <c r="P18" s="141"/>
      <c r="Q18" s="142"/>
      <c r="R18" s="142"/>
      <c r="S18" s="145"/>
      <c r="T18" s="143"/>
      <c r="U18" s="142"/>
      <c r="V18" s="142"/>
      <c r="W18" s="142"/>
      <c r="X18" s="142"/>
      <c r="Y18" s="142"/>
      <c r="Z18" s="145"/>
      <c r="AA18" s="143"/>
      <c r="AB18" s="144"/>
      <c r="AC18" s="144"/>
      <c r="AD18" s="144"/>
      <c r="AE18" s="142"/>
      <c r="AF18" s="144"/>
      <c r="AG18" s="147"/>
      <c r="AH18" s="143"/>
      <c r="AI18" s="142"/>
      <c r="AJ18" s="142"/>
      <c r="AK18" s="142"/>
      <c r="AL18" s="147"/>
      <c r="AM18" s="147"/>
      <c r="AN18" s="147"/>
      <c r="AO18" s="52"/>
      <c r="AP18" s="12"/>
      <c r="AQ18" s="79"/>
      <c r="AR18" s="79"/>
      <c r="AS18" s="130"/>
      <c r="AT18" s="53"/>
      <c r="AV18" s="149"/>
      <c r="AW18" s="143"/>
      <c r="AX18" s="142"/>
      <c r="AY18" s="142"/>
      <c r="AZ18" s="142"/>
      <c r="BA18" s="144"/>
      <c r="BB18" s="142"/>
      <c r="BC18" s="145"/>
      <c r="BD18" s="143"/>
      <c r="BE18" s="144"/>
      <c r="BF18" s="144"/>
      <c r="BG18" s="144"/>
      <c r="BH18" s="144"/>
      <c r="BI18" s="144"/>
      <c r="BJ18" s="147"/>
      <c r="BK18" s="143"/>
      <c r="BL18" s="142"/>
      <c r="BM18" s="142"/>
      <c r="BN18" s="142"/>
      <c r="BO18" s="147"/>
      <c r="BP18" s="147"/>
      <c r="BQ18" s="145"/>
      <c r="BR18" s="152"/>
      <c r="BS18" s="147"/>
      <c r="BT18" s="147"/>
      <c r="BU18" s="147"/>
      <c r="BV18" s="147"/>
      <c r="BW18" s="147"/>
      <c r="BX18" s="147"/>
      <c r="BY18" s="149"/>
      <c r="CA18" s="143"/>
      <c r="CB18" s="142"/>
      <c r="CC18" s="142"/>
      <c r="CD18" s="142"/>
      <c r="CE18" s="144"/>
      <c r="CF18" s="163"/>
      <c r="CG18" s="150"/>
      <c r="CH18" s="144"/>
      <c r="CI18" s="192"/>
      <c r="CJ18" s="144"/>
      <c r="CK18" s="142"/>
      <c r="CL18" s="144"/>
      <c r="CM18" s="147"/>
      <c r="CN18" s="143"/>
      <c r="CO18" s="142"/>
      <c r="CP18" s="142"/>
      <c r="CQ18" s="142"/>
      <c r="CR18" s="147"/>
      <c r="CS18" s="147"/>
      <c r="CT18" s="145"/>
      <c r="CU18" s="152"/>
      <c r="CV18" s="147"/>
      <c r="CW18" s="147"/>
      <c r="CX18" s="147"/>
      <c r="CY18" s="147"/>
      <c r="CZ18" s="147"/>
      <c r="DA18" s="147"/>
      <c r="DB18" s="52"/>
      <c r="DC18" s="12"/>
      <c r="DD18" s="12"/>
      <c r="DE18" s="53"/>
      <c r="DG18" s="52"/>
      <c r="DH18" s="59"/>
      <c r="DI18" s="53"/>
      <c r="DJ18" s="146"/>
      <c r="DK18" s="144"/>
      <c r="DL18" s="144"/>
      <c r="DM18" s="144"/>
      <c r="DN18" s="142"/>
      <c r="DO18" s="144"/>
      <c r="DP18" s="147"/>
      <c r="DQ18" s="143"/>
      <c r="DR18" s="142"/>
      <c r="DS18" s="142"/>
      <c r="DT18" s="142"/>
      <c r="DU18" s="147"/>
      <c r="DV18" s="147"/>
      <c r="DW18" s="145"/>
      <c r="DX18" s="152"/>
      <c r="DY18" s="147"/>
      <c r="DZ18" s="147"/>
      <c r="EA18" s="147"/>
      <c r="EB18" s="147"/>
      <c r="EC18" s="147"/>
      <c r="ED18" s="145"/>
      <c r="EE18" s="143"/>
      <c r="EF18" s="142"/>
      <c r="EG18" s="147"/>
      <c r="EH18" s="147"/>
      <c r="EI18" s="147"/>
      <c r="EJ18" s="147"/>
      <c r="EK18" s="145"/>
      <c r="EM18" s="143"/>
      <c r="EN18" s="144"/>
      <c r="EO18" s="144"/>
      <c r="EP18" s="144"/>
      <c r="EQ18" s="144"/>
      <c r="ER18" s="144"/>
      <c r="ES18" s="153"/>
      <c r="ET18" s="143"/>
      <c r="EU18" s="142"/>
      <c r="EV18" s="142"/>
      <c r="EW18" s="142"/>
      <c r="EX18" s="147"/>
      <c r="EY18" s="147"/>
      <c r="EZ18" s="145"/>
      <c r="FA18" s="152"/>
      <c r="FB18" s="147"/>
      <c r="FC18" s="147"/>
      <c r="FD18" s="147"/>
      <c r="FE18" s="147"/>
      <c r="FF18" s="147"/>
      <c r="FG18" s="147"/>
      <c r="FH18" s="143"/>
      <c r="FI18" s="142"/>
      <c r="FJ18" s="142"/>
      <c r="FK18" s="142"/>
      <c r="FL18" s="147"/>
      <c r="FM18" s="147"/>
      <c r="FN18" s="147"/>
      <c r="FO18" s="152"/>
      <c r="FP18" s="145"/>
      <c r="FR18" s="150"/>
      <c r="FS18" s="144"/>
      <c r="FT18" s="142"/>
      <c r="FU18" s="144"/>
      <c r="FV18" s="145"/>
      <c r="FW18" s="143"/>
      <c r="FX18" s="142"/>
      <c r="FY18" s="144"/>
      <c r="FZ18" s="144"/>
      <c r="GA18" s="151"/>
      <c r="GB18" s="147"/>
      <c r="GC18" s="184"/>
      <c r="GD18" s="152"/>
      <c r="GE18" s="147"/>
      <c r="GF18" s="147"/>
      <c r="GG18" s="147"/>
      <c r="GH18" s="147"/>
      <c r="GI18" s="147"/>
      <c r="GJ18" s="147"/>
      <c r="GK18" s="143"/>
      <c r="GL18" s="142"/>
      <c r="GM18" s="142"/>
      <c r="GN18" s="142"/>
      <c r="GO18" s="142"/>
      <c r="GP18" s="142"/>
      <c r="GQ18" s="147"/>
      <c r="GR18" s="52"/>
      <c r="GS18" s="12"/>
      <c r="GT18" s="12"/>
      <c r="GU18" s="12"/>
      <c r="GV18" s="53"/>
      <c r="GX18" s="143"/>
      <c r="GY18" s="184"/>
      <c r="GZ18" s="152"/>
      <c r="HA18" s="12"/>
      <c r="HB18" s="142"/>
      <c r="HC18" s="142"/>
      <c r="HD18" s="147"/>
      <c r="HE18" s="147"/>
      <c r="HF18" s="145"/>
      <c r="HG18" s="155"/>
      <c r="HH18" s="151"/>
      <c r="HI18" s="151"/>
      <c r="HJ18" s="151"/>
      <c r="HK18" s="151"/>
      <c r="HL18" s="153"/>
      <c r="HM18" s="151"/>
      <c r="HN18" s="150"/>
      <c r="HO18" s="142"/>
      <c r="HP18" s="142"/>
      <c r="HQ18" s="142"/>
      <c r="HR18" s="142"/>
      <c r="HS18" s="142"/>
      <c r="HT18" s="147"/>
      <c r="HU18" s="143"/>
      <c r="HV18" s="142"/>
      <c r="HW18" s="147"/>
      <c r="HX18" s="147"/>
      <c r="HY18" s="147"/>
      <c r="HZ18" s="147"/>
      <c r="IA18" s="145"/>
      <c r="IC18" s="143"/>
      <c r="ID18" s="142"/>
      <c r="IE18" s="142"/>
      <c r="IF18" s="142"/>
      <c r="IG18" s="147"/>
      <c r="IH18" s="147"/>
      <c r="II18" s="145"/>
      <c r="IJ18" s="152"/>
      <c r="IK18" s="147"/>
      <c r="IL18" s="147"/>
      <c r="IM18" s="147"/>
      <c r="IN18" s="147"/>
      <c r="IO18" s="147"/>
      <c r="IP18" s="147"/>
      <c r="IQ18" s="143"/>
      <c r="IR18" s="142"/>
      <c r="IS18" s="142"/>
      <c r="IT18" s="142"/>
      <c r="IU18" s="142"/>
      <c r="IV18" s="142"/>
      <c r="IW18" s="151"/>
      <c r="IX18" s="143"/>
      <c r="IY18" s="144"/>
      <c r="IZ18" s="142"/>
      <c r="JA18" s="148"/>
      <c r="JB18" s="142"/>
      <c r="JC18" s="147"/>
      <c r="JD18" s="53"/>
      <c r="JE18" s="52"/>
      <c r="JF18" s="12"/>
      <c r="JG18" s="53"/>
    </row>
    <row r="19" spans="2:267" ht="129" customHeight="1" x14ac:dyDescent="0.15">
      <c r="B19" s="107" t="s">
        <v>76</v>
      </c>
      <c r="C19" s="102" t="s">
        <v>84</v>
      </c>
      <c r="D19" s="103" t="s">
        <v>85</v>
      </c>
      <c r="E19" s="31" t="s">
        <v>86</v>
      </c>
      <c r="F19" s="31" t="s">
        <v>77</v>
      </c>
      <c r="G19" s="203" t="s">
        <v>79</v>
      </c>
      <c r="H19" s="32">
        <f>6000*4</f>
        <v>24000</v>
      </c>
      <c r="I19" s="200"/>
      <c r="J19" s="201"/>
      <c r="K19" s="201"/>
      <c r="L19" s="202" t="s">
        <v>78</v>
      </c>
      <c r="M19" s="199"/>
      <c r="N19" s="104"/>
      <c r="P19" s="110"/>
      <c r="Q19" s="12"/>
      <c r="R19" s="12"/>
      <c r="S19" s="53"/>
      <c r="T19" s="52"/>
      <c r="U19" s="12"/>
      <c r="V19" s="12"/>
      <c r="W19" s="12"/>
      <c r="X19" s="12"/>
      <c r="Y19" s="12"/>
      <c r="Z19" s="53"/>
      <c r="AA19" s="52"/>
      <c r="AB19" s="59"/>
      <c r="AC19" s="59"/>
      <c r="AD19" s="59"/>
      <c r="AE19" s="12"/>
      <c r="AF19" s="59"/>
      <c r="AG19" s="79"/>
      <c r="AH19" s="52"/>
      <c r="AI19" s="12"/>
      <c r="AJ19" s="12"/>
      <c r="AK19" s="12"/>
      <c r="AL19" s="79"/>
      <c r="AM19" s="79"/>
      <c r="AN19" s="79"/>
      <c r="AO19" s="52"/>
      <c r="AP19" s="12"/>
      <c r="AQ19" s="79"/>
      <c r="AR19" s="79"/>
      <c r="AS19" s="130"/>
      <c r="AT19" s="53"/>
      <c r="AV19" s="138"/>
      <c r="AW19" s="52"/>
      <c r="AX19" s="12"/>
      <c r="AY19" s="12"/>
      <c r="AZ19" s="12"/>
      <c r="BA19" s="59"/>
      <c r="BB19" s="12"/>
      <c r="BC19" s="53"/>
      <c r="BD19" s="52"/>
      <c r="BE19" s="59"/>
      <c r="BF19" s="59"/>
      <c r="BG19" s="59"/>
      <c r="BH19" s="59"/>
      <c r="BI19" s="59"/>
      <c r="BJ19" s="79"/>
      <c r="BK19" s="52"/>
      <c r="BL19" s="12"/>
      <c r="BM19" s="12"/>
      <c r="BN19" s="12"/>
      <c r="BO19" s="79"/>
      <c r="BP19" s="79"/>
      <c r="BQ19" s="53"/>
      <c r="BR19" s="111"/>
      <c r="BS19" s="79"/>
      <c r="BT19" s="79"/>
      <c r="BU19" s="79"/>
      <c r="BV19" s="79"/>
      <c r="BW19" s="79"/>
      <c r="BX19" s="79"/>
      <c r="BY19" s="138"/>
      <c r="CA19" s="52"/>
      <c r="CB19" s="12"/>
      <c r="CC19" s="12"/>
      <c r="CD19" s="12"/>
      <c r="CE19" s="59"/>
      <c r="CF19" s="161"/>
      <c r="CG19" s="82"/>
      <c r="CH19" s="59"/>
      <c r="CI19" s="193"/>
      <c r="CJ19" s="59"/>
      <c r="CK19" s="12"/>
      <c r="CL19" s="59"/>
      <c r="CM19" s="79"/>
      <c r="CN19" s="52"/>
      <c r="CO19" s="12"/>
      <c r="CP19" s="12"/>
      <c r="CQ19" s="12"/>
      <c r="CR19" s="79"/>
      <c r="CS19" s="79"/>
      <c r="CT19" s="53"/>
      <c r="CU19" s="111"/>
      <c r="CV19" s="79"/>
      <c r="CW19" s="79"/>
      <c r="CX19" s="79"/>
      <c r="CY19" s="79"/>
      <c r="CZ19" s="79"/>
      <c r="DA19" s="79"/>
      <c r="DB19" s="52"/>
      <c r="DC19" s="12"/>
      <c r="DD19" s="12"/>
      <c r="DE19" s="53"/>
      <c r="DG19" s="52"/>
      <c r="DH19" s="59"/>
      <c r="DI19" s="53"/>
      <c r="DJ19" s="97"/>
      <c r="DK19" s="59"/>
      <c r="DL19" s="59"/>
      <c r="DM19" s="59"/>
      <c r="DN19" s="12"/>
      <c r="DO19" s="59"/>
      <c r="DP19" s="79"/>
      <c r="DQ19" s="52"/>
      <c r="DR19" s="12"/>
      <c r="DS19" s="12"/>
      <c r="DT19" s="12"/>
      <c r="DU19" s="79"/>
      <c r="DV19" s="79"/>
      <c r="DW19" s="53"/>
      <c r="DX19" s="111"/>
      <c r="DY19" s="79"/>
      <c r="DZ19" s="79"/>
      <c r="EA19" s="79"/>
      <c r="EB19" s="79"/>
      <c r="EC19" s="79"/>
      <c r="ED19" s="53"/>
      <c r="EE19" s="52"/>
      <c r="EF19" s="12"/>
      <c r="EG19" s="79"/>
      <c r="EH19" s="79"/>
      <c r="EI19" s="79"/>
      <c r="EJ19" s="79"/>
      <c r="EK19" s="53"/>
      <c r="EM19" s="52"/>
      <c r="EN19" s="59"/>
      <c r="EO19" s="59"/>
      <c r="EP19" s="59"/>
      <c r="EQ19" s="59"/>
      <c r="ER19" s="59"/>
      <c r="ES19" s="130"/>
      <c r="ET19" s="52"/>
      <c r="EU19" s="12"/>
      <c r="EV19" s="12"/>
      <c r="EW19" s="12"/>
      <c r="EX19" s="79"/>
      <c r="EY19" s="79"/>
      <c r="EZ19" s="53"/>
      <c r="FA19" s="111"/>
      <c r="FB19" s="79"/>
      <c r="FC19" s="79"/>
      <c r="FD19" s="79"/>
      <c r="FE19" s="79"/>
      <c r="FF19" s="79"/>
      <c r="FG19" s="79"/>
      <c r="FH19" s="52"/>
      <c r="FI19" s="12"/>
      <c r="FJ19" s="12"/>
      <c r="FK19" s="12"/>
      <c r="FL19" s="79"/>
      <c r="FM19" s="79"/>
      <c r="FN19" s="79"/>
      <c r="FO19" s="111"/>
      <c r="FP19" s="53"/>
      <c r="FR19" s="82"/>
      <c r="FS19" s="59"/>
      <c r="FT19" s="12"/>
      <c r="FU19" s="59"/>
      <c r="FV19" s="53"/>
      <c r="FW19" s="52"/>
      <c r="FX19" s="12"/>
      <c r="FY19" s="59"/>
      <c r="FZ19" s="59"/>
      <c r="GA19" s="134"/>
      <c r="GB19" s="79"/>
      <c r="GC19" s="185"/>
      <c r="GD19" s="111"/>
      <c r="GE19" s="79"/>
      <c r="GF19" s="79"/>
      <c r="GG19" s="79"/>
      <c r="GH19" s="79"/>
      <c r="GI19" s="79"/>
      <c r="GJ19" s="79"/>
      <c r="GK19" s="52"/>
      <c r="GL19" s="12"/>
      <c r="GM19" s="12"/>
      <c r="GN19" s="12"/>
      <c r="GO19" s="12"/>
      <c r="GP19" s="12"/>
      <c r="GQ19" s="79"/>
      <c r="GR19" s="52"/>
      <c r="GS19" s="12"/>
      <c r="GT19" s="12"/>
      <c r="GU19" s="12"/>
      <c r="GV19" s="53"/>
      <c r="GX19" s="52"/>
      <c r="GY19" s="185"/>
      <c r="GZ19" s="52"/>
      <c r="HA19" s="97"/>
      <c r="HB19" s="12"/>
      <c r="HC19" s="12"/>
      <c r="HD19" s="79"/>
      <c r="HE19" s="79"/>
      <c r="HF19" s="53"/>
      <c r="HG19" s="154"/>
      <c r="HH19" s="134"/>
      <c r="HI19" s="134"/>
      <c r="HJ19" s="134"/>
      <c r="HK19" s="134"/>
      <c r="HL19" s="130"/>
      <c r="HM19" s="134"/>
      <c r="HN19" s="82"/>
      <c r="HO19" s="12"/>
      <c r="HP19" s="12"/>
      <c r="HQ19" s="12"/>
      <c r="HR19" s="12"/>
      <c r="HS19" s="12"/>
      <c r="HT19" s="79"/>
      <c r="HU19" s="52"/>
      <c r="HV19" s="12"/>
      <c r="HW19" s="79"/>
      <c r="HX19" s="79"/>
      <c r="HY19" s="79"/>
      <c r="HZ19" s="79"/>
      <c r="IA19" s="53"/>
      <c r="IC19" s="52"/>
      <c r="ID19" s="12"/>
      <c r="IE19" s="12"/>
      <c r="IF19" s="12"/>
      <c r="IG19" s="79"/>
      <c r="IH19" s="79"/>
      <c r="II19" s="53"/>
      <c r="IJ19" s="111"/>
      <c r="IK19" s="79"/>
      <c r="IL19" s="79"/>
      <c r="IM19" s="79"/>
      <c r="IN19" s="79"/>
      <c r="IO19" s="79"/>
      <c r="IP19" s="79"/>
      <c r="IQ19" s="52"/>
      <c r="IR19" s="12"/>
      <c r="IS19" s="12"/>
      <c r="IT19" s="12"/>
      <c r="IU19" s="12"/>
      <c r="IV19" s="12"/>
      <c r="IW19" s="134"/>
      <c r="IX19" s="52"/>
      <c r="IY19" s="59"/>
      <c r="IZ19" s="12"/>
      <c r="JA19" s="73"/>
      <c r="JB19" s="12"/>
      <c r="JC19" s="79"/>
      <c r="JD19" s="53"/>
      <c r="JE19" s="52"/>
      <c r="JF19" s="12"/>
      <c r="JG19" s="53"/>
    </row>
    <row r="20" spans="2:267" ht="17" customHeight="1" thickBot="1" x14ac:dyDescent="0.2">
      <c r="B20" s="221"/>
      <c r="C20" s="222"/>
      <c r="D20" s="222"/>
      <c r="E20" s="222"/>
      <c r="F20" s="222"/>
      <c r="G20" s="222"/>
      <c r="H20" s="222"/>
      <c r="I20" s="222"/>
      <c r="J20" s="222"/>
      <c r="K20" s="222"/>
      <c r="L20" s="223"/>
      <c r="M20" s="198"/>
      <c r="N20" s="49"/>
      <c r="P20" s="112"/>
      <c r="Q20" s="54"/>
      <c r="R20" s="54"/>
      <c r="S20" s="56"/>
      <c r="T20" s="55"/>
      <c r="U20" s="54"/>
      <c r="V20" s="54"/>
      <c r="W20" s="54"/>
      <c r="X20" s="54"/>
      <c r="Y20" s="54"/>
      <c r="Z20" s="56"/>
      <c r="AA20" s="55"/>
      <c r="AB20" s="57"/>
      <c r="AC20" s="57"/>
      <c r="AD20" s="57"/>
      <c r="AE20" s="54"/>
      <c r="AF20" s="57"/>
      <c r="AG20" s="80"/>
      <c r="AH20" s="55"/>
      <c r="AI20" s="54"/>
      <c r="AJ20" s="54"/>
      <c r="AK20" s="54"/>
      <c r="AL20" s="80"/>
      <c r="AM20" s="80"/>
      <c r="AN20" s="80"/>
      <c r="AO20" s="55"/>
      <c r="AP20" s="54"/>
      <c r="AQ20" s="80"/>
      <c r="AR20" s="80"/>
      <c r="AS20" s="131"/>
      <c r="AT20" s="56"/>
      <c r="AV20" s="139"/>
      <c r="AW20" s="55"/>
      <c r="AX20" s="54"/>
      <c r="AY20" s="54"/>
      <c r="AZ20" s="54"/>
      <c r="BA20" s="57"/>
      <c r="BB20" s="54"/>
      <c r="BC20" s="56"/>
      <c r="BD20" s="55"/>
      <c r="BE20" s="57"/>
      <c r="BF20" s="57"/>
      <c r="BG20" s="57"/>
      <c r="BH20" s="57"/>
      <c r="BI20" s="57"/>
      <c r="BJ20" s="80"/>
      <c r="BK20" s="55"/>
      <c r="BL20" s="54"/>
      <c r="BM20" s="54"/>
      <c r="BN20" s="54"/>
      <c r="BO20" s="80"/>
      <c r="BP20" s="80"/>
      <c r="BQ20" s="56"/>
      <c r="BR20" s="113"/>
      <c r="BS20" s="54"/>
      <c r="BT20" s="54"/>
      <c r="BU20" s="80"/>
      <c r="BV20" s="80"/>
      <c r="BW20" s="80"/>
      <c r="BX20" s="80"/>
      <c r="BY20" s="139"/>
      <c r="CA20" s="55"/>
      <c r="CB20" s="54"/>
      <c r="CC20" s="54"/>
      <c r="CD20" s="54"/>
      <c r="CE20" s="57"/>
      <c r="CF20" s="162"/>
      <c r="CG20" s="83"/>
      <c r="CH20" s="57"/>
      <c r="CI20" s="194"/>
      <c r="CJ20" s="57"/>
      <c r="CK20" s="54"/>
      <c r="CL20" s="57"/>
      <c r="CM20" s="80"/>
      <c r="CN20" s="55"/>
      <c r="CO20" s="54"/>
      <c r="CP20" s="54"/>
      <c r="CQ20" s="54"/>
      <c r="CR20" s="80"/>
      <c r="CS20" s="80"/>
      <c r="CT20" s="56"/>
      <c r="CU20" s="113"/>
      <c r="CV20" s="54"/>
      <c r="CW20" s="54"/>
      <c r="CX20" s="54"/>
      <c r="CY20" s="54"/>
      <c r="CZ20" s="54"/>
      <c r="DA20" s="80"/>
      <c r="DB20" s="55"/>
      <c r="DC20" s="54"/>
      <c r="DD20" s="54"/>
      <c r="DE20" s="56"/>
      <c r="DG20" s="55"/>
      <c r="DH20" s="57"/>
      <c r="DI20" s="56"/>
      <c r="DJ20" s="98"/>
      <c r="DK20" s="57"/>
      <c r="DL20" s="57"/>
      <c r="DM20" s="57"/>
      <c r="DN20" s="54"/>
      <c r="DO20" s="57"/>
      <c r="DP20" s="80"/>
      <c r="DQ20" s="55"/>
      <c r="DR20" s="54"/>
      <c r="DS20" s="54"/>
      <c r="DT20" s="54"/>
      <c r="DU20" s="80"/>
      <c r="DV20" s="80"/>
      <c r="DW20" s="56"/>
      <c r="DX20" s="113"/>
      <c r="DY20" s="54"/>
      <c r="DZ20" s="54"/>
      <c r="EA20" s="54"/>
      <c r="EB20" s="54"/>
      <c r="EC20" s="54"/>
      <c r="ED20" s="56"/>
      <c r="EE20" s="55"/>
      <c r="EF20" s="54"/>
      <c r="EG20" s="80"/>
      <c r="EH20" s="80"/>
      <c r="EI20" s="80"/>
      <c r="EJ20" s="80"/>
      <c r="EK20" s="56"/>
      <c r="EM20" s="55"/>
      <c r="EN20" s="57"/>
      <c r="EO20" s="57"/>
      <c r="EP20" s="57"/>
      <c r="EQ20" s="57"/>
      <c r="ER20" s="57"/>
      <c r="ES20" s="131"/>
      <c r="ET20" s="55"/>
      <c r="EU20" s="54"/>
      <c r="EV20" s="54"/>
      <c r="EW20" s="54"/>
      <c r="EX20" s="80"/>
      <c r="EY20" s="80"/>
      <c r="EZ20" s="56"/>
      <c r="FA20" s="113"/>
      <c r="FB20" s="54"/>
      <c r="FC20" s="54"/>
      <c r="FD20" s="54"/>
      <c r="FE20" s="54"/>
      <c r="FF20" s="54"/>
      <c r="FG20" s="80"/>
      <c r="FH20" s="55"/>
      <c r="FI20" s="54"/>
      <c r="FJ20" s="54"/>
      <c r="FK20" s="54"/>
      <c r="FL20" s="80"/>
      <c r="FM20" s="80"/>
      <c r="FN20" s="80"/>
      <c r="FO20" s="113"/>
      <c r="FP20" s="56"/>
      <c r="FR20" s="83"/>
      <c r="FS20" s="57"/>
      <c r="FT20" s="54"/>
      <c r="FU20" s="57"/>
      <c r="FV20" s="56"/>
      <c r="FW20" s="55"/>
      <c r="FX20" s="54"/>
      <c r="FY20" s="57"/>
      <c r="FZ20" s="57"/>
      <c r="GA20" s="135"/>
      <c r="GB20" s="80"/>
      <c r="GC20" s="186"/>
      <c r="GD20" s="113"/>
      <c r="GE20" s="54"/>
      <c r="GF20" s="54"/>
      <c r="GG20" s="54"/>
      <c r="GH20" s="54"/>
      <c r="GI20" s="54"/>
      <c r="GJ20" s="80"/>
      <c r="GK20" s="55"/>
      <c r="GL20" s="54"/>
      <c r="GM20" s="54"/>
      <c r="GN20" s="54"/>
      <c r="GO20" s="54"/>
      <c r="GP20" s="54"/>
      <c r="GQ20" s="80"/>
      <c r="GR20" s="55"/>
      <c r="GS20" s="54"/>
      <c r="GT20" s="54"/>
      <c r="GU20" s="54"/>
      <c r="GV20" s="56"/>
      <c r="GX20" s="55"/>
      <c r="GY20" s="186"/>
      <c r="GZ20" s="113"/>
      <c r="HA20" s="54"/>
      <c r="HB20" s="54"/>
      <c r="HC20" s="54"/>
      <c r="HD20" s="80"/>
      <c r="HE20" s="80"/>
      <c r="HF20" s="56"/>
      <c r="HG20" s="156"/>
      <c r="HH20" s="57"/>
      <c r="HI20" s="57"/>
      <c r="HJ20" s="57"/>
      <c r="HK20" s="57"/>
      <c r="HL20" s="74"/>
      <c r="HM20" s="135"/>
      <c r="HN20" s="83"/>
      <c r="HO20" s="54"/>
      <c r="HP20" s="54"/>
      <c r="HQ20" s="54"/>
      <c r="HR20" s="54"/>
      <c r="HS20" s="54"/>
      <c r="HT20" s="80"/>
      <c r="HU20" s="55"/>
      <c r="HV20" s="54"/>
      <c r="HW20" s="80"/>
      <c r="HX20" s="80"/>
      <c r="HY20" s="80"/>
      <c r="HZ20" s="80"/>
      <c r="IA20" s="56"/>
      <c r="IC20" s="55"/>
      <c r="ID20" s="54"/>
      <c r="IE20" s="54"/>
      <c r="IF20" s="54"/>
      <c r="IG20" s="80"/>
      <c r="IH20" s="80"/>
      <c r="II20" s="56"/>
      <c r="IJ20" s="113"/>
      <c r="IK20" s="54"/>
      <c r="IL20" s="54"/>
      <c r="IM20" s="54"/>
      <c r="IN20" s="54"/>
      <c r="IO20" s="54"/>
      <c r="IP20" s="80"/>
      <c r="IQ20" s="55"/>
      <c r="IR20" s="54"/>
      <c r="IS20" s="54"/>
      <c r="IT20" s="54"/>
      <c r="IU20" s="54"/>
      <c r="IV20" s="54"/>
      <c r="IW20" s="135"/>
      <c r="IX20" s="55"/>
      <c r="IY20" s="57"/>
      <c r="IZ20" s="54"/>
      <c r="JA20" s="74"/>
      <c r="JB20" s="54"/>
      <c r="JC20" s="80"/>
      <c r="JD20" s="56"/>
      <c r="JE20" s="55"/>
      <c r="JF20" s="54"/>
      <c r="JG20" s="56"/>
    </row>
    <row r="21" spans="2:267" ht="4.5" customHeight="1" x14ac:dyDescent="0.15">
      <c r="H21" s="33"/>
      <c r="I21" s="34"/>
      <c r="J21" s="35"/>
      <c r="K21" s="36"/>
      <c r="L21" s="36"/>
      <c r="M21" s="36"/>
      <c r="N21" s="36"/>
      <c r="BA21" s="8"/>
      <c r="CG21" s="8"/>
      <c r="GA21" s="8"/>
      <c r="HJ21" s="8"/>
    </row>
    <row r="22" spans="2:267" ht="18.75" customHeight="1" x14ac:dyDescent="0.15">
      <c r="D22" s="37"/>
      <c r="F22" s="38" t="s">
        <v>219</v>
      </c>
      <c r="G22" s="39"/>
      <c r="H22" s="40">
        <f>SUM(H17:H20)*0.9</f>
        <v>21600</v>
      </c>
      <c r="I22" s="219" t="s">
        <v>10</v>
      </c>
      <c r="J22" s="220"/>
      <c r="K22" s="41">
        <f>SUM(K17:K20)</f>
        <v>0</v>
      </c>
      <c r="L22" s="36"/>
      <c r="M22" s="36"/>
      <c r="N22" s="36"/>
      <c r="P22" s="9" t="s">
        <v>37</v>
      </c>
      <c r="AS22" s="9" t="s">
        <v>37</v>
      </c>
      <c r="BA22" s="132"/>
      <c r="BG22" s="9"/>
      <c r="CG22" s="9"/>
      <c r="CI22" s="9" t="s">
        <v>37</v>
      </c>
      <c r="EQ22" s="9"/>
      <c r="ES22" s="9" t="s">
        <v>37</v>
      </c>
      <c r="GA22" s="132"/>
      <c r="GC22" s="9" t="s">
        <v>37</v>
      </c>
      <c r="GY22" s="9" t="s">
        <v>37</v>
      </c>
      <c r="HJ22" s="132"/>
      <c r="HL22" s="9" t="s">
        <v>37</v>
      </c>
      <c r="IY22" s="9"/>
      <c r="JA22" s="9" t="s">
        <v>37</v>
      </c>
    </row>
    <row r="23" spans="2:267" ht="18" customHeight="1" x14ac:dyDescent="0.15">
      <c r="D23" s="20"/>
      <c r="F23" s="42" t="s">
        <v>11</v>
      </c>
      <c r="G23" s="43"/>
      <c r="H23" s="44"/>
      <c r="I23" s="45"/>
      <c r="J23" s="46"/>
      <c r="K23" s="46">
        <f>H22+K22</f>
        <v>21600</v>
      </c>
      <c r="L23" s="36"/>
      <c r="M23" s="36"/>
      <c r="N23" s="36"/>
      <c r="BA23" s="8"/>
      <c r="HJ23" s="8"/>
    </row>
    <row r="24" spans="2:267" ht="18.75" customHeight="1" x14ac:dyDescent="0.15">
      <c r="C24" s="20"/>
      <c r="D24" s="2"/>
      <c r="E24" s="20"/>
      <c r="F24" s="2"/>
      <c r="G24" s="20"/>
      <c r="H24" s="2"/>
      <c r="I24" s="20"/>
      <c r="J24" s="105"/>
      <c r="K24" s="106"/>
      <c r="L24" s="2"/>
      <c r="M24" s="2"/>
      <c r="N24" s="2"/>
      <c r="BA24" s="8"/>
      <c r="HJ24" s="8"/>
    </row>
    <row r="25" spans="2:267" ht="17" customHeight="1" x14ac:dyDescent="0.15">
      <c r="E25" s="20"/>
      <c r="F25" s="2"/>
      <c r="G25" s="20"/>
      <c r="H25" s="2"/>
      <c r="I25" s="20"/>
      <c r="J25" s="2"/>
      <c r="K25" s="20"/>
      <c r="L25" s="2"/>
      <c r="M25" s="2"/>
      <c r="N25" s="2"/>
      <c r="HJ25" s="8"/>
    </row>
    <row r="26" spans="2:267" ht="17" customHeight="1" x14ac:dyDescent="0.15">
      <c r="E26" s="18"/>
      <c r="F26" s="2"/>
      <c r="G26" s="18"/>
      <c r="H26" s="2"/>
      <c r="I26" s="18"/>
      <c r="J26" s="2"/>
      <c r="K26" s="18"/>
      <c r="L26" s="2"/>
      <c r="M26" s="2"/>
      <c r="N26" s="2"/>
    </row>
    <row r="27" spans="2:267" ht="17" customHeight="1" x14ac:dyDescent="0.15">
      <c r="E27" s="18"/>
      <c r="F27" s="2"/>
      <c r="G27" s="18"/>
      <c r="H27" s="2"/>
      <c r="I27" s="18"/>
      <c r="J27" s="2"/>
      <c r="K27" s="18"/>
      <c r="L27" s="2"/>
      <c r="M27" s="2"/>
      <c r="N27" s="2"/>
    </row>
    <row r="28" spans="2:267" ht="17" customHeight="1" x14ac:dyDescent="0.15">
      <c r="E28" s="18"/>
      <c r="G28" s="18"/>
      <c r="I28" s="18"/>
      <c r="K28" s="18"/>
    </row>
    <row r="29" spans="2:267" ht="17" customHeight="1" x14ac:dyDescent="0.15">
      <c r="E29" s="18"/>
      <c r="G29" s="18"/>
      <c r="I29" s="18"/>
      <c r="K29" s="18"/>
    </row>
    <row r="30" spans="2:267" s="7" customFormat="1" ht="17" customHeight="1" x14ac:dyDescent="0.15">
      <c r="E30" s="18"/>
      <c r="G30" s="18"/>
      <c r="I30" s="18"/>
      <c r="K30" s="18"/>
    </row>
    <row r="31" spans="2:267" ht="17" customHeight="1" x14ac:dyDescent="0.15">
      <c r="E31" s="18"/>
      <c r="G31" s="18"/>
      <c r="I31" s="18"/>
      <c r="K31" s="18"/>
    </row>
    <row r="32" spans="2:267" ht="17" customHeight="1" x14ac:dyDescent="0.15">
      <c r="E32" s="18"/>
      <c r="G32" s="18"/>
      <c r="I32" s="18"/>
      <c r="K32" s="18"/>
    </row>
    <row r="33" ht="17" customHeight="1" x14ac:dyDescent="0.15"/>
    <row r="34" ht="17" customHeight="1" x14ac:dyDescent="0.15"/>
    <row r="35" ht="17" customHeight="1" x14ac:dyDescent="0.15"/>
    <row r="36" s="7" customFormat="1" ht="17" customHeight="1" x14ac:dyDescent="0.15"/>
    <row r="37" ht="17" customHeight="1" x14ac:dyDescent="0.15"/>
    <row r="38" ht="17" customHeight="1" x14ac:dyDescent="0.15"/>
  </sheetData>
  <mergeCells count="51">
    <mergeCell ref="I22:J22"/>
    <mergeCell ref="B20:L20"/>
    <mergeCell ref="B17:L17"/>
    <mergeCell ref="B18:L18"/>
    <mergeCell ref="P9:AT9"/>
    <mergeCell ref="AO11:AT11"/>
    <mergeCell ref="P11:S11"/>
    <mergeCell ref="T11:Z11"/>
    <mergeCell ref="AA11:AG11"/>
    <mergeCell ref="AH11:AN11"/>
    <mergeCell ref="CA9:DE9"/>
    <mergeCell ref="AW11:BC11"/>
    <mergeCell ref="BD11:BJ11"/>
    <mergeCell ref="AV9:BY9"/>
    <mergeCell ref="CA11:CF11"/>
    <mergeCell ref="CG11:CM11"/>
    <mergeCell ref="CU11:DA11"/>
    <mergeCell ref="DB11:DE11"/>
    <mergeCell ref="BR11:BX11"/>
    <mergeCell ref="BK11:BQ11"/>
    <mergeCell ref="CN11:CT11"/>
    <mergeCell ref="DG9:EK9"/>
    <mergeCell ref="EM11:ES11"/>
    <mergeCell ref="DG11:DI11"/>
    <mergeCell ref="DJ11:DP11"/>
    <mergeCell ref="DX11:ED11"/>
    <mergeCell ref="EM9:FP9"/>
    <mergeCell ref="EE11:EK11"/>
    <mergeCell ref="ET11:EZ11"/>
    <mergeCell ref="DQ11:DW11"/>
    <mergeCell ref="FR11:FV11"/>
    <mergeCell ref="GD11:GJ11"/>
    <mergeCell ref="FR9:GV9"/>
    <mergeCell ref="FA11:FG11"/>
    <mergeCell ref="GR11:GV11"/>
    <mergeCell ref="FW11:GC11"/>
    <mergeCell ref="GK11:GQ11"/>
    <mergeCell ref="FH11:FN11"/>
    <mergeCell ref="FO11:FP11"/>
    <mergeCell ref="IC9:JG9"/>
    <mergeCell ref="HG11:HM11"/>
    <mergeCell ref="HN11:HT11"/>
    <mergeCell ref="GX9:IA9"/>
    <mergeCell ref="HU11:IA11"/>
    <mergeCell ref="GX11:GY11"/>
    <mergeCell ref="GZ11:HF11"/>
    <mergeCell ref="IX11:JD11"/>
    <mergeCell ref="IJ11:IP11"/>
    <mergeCell ref="IQ11:IW11"/>
    <mergeCell ref="JE11:JG11"/>
    <mergeCell ref="IC11:II11"/>
  </mergeCells>
  <phoneticPr fontId="6" type="noConversion"/>
  <printOptions horizontalCentered="1" verticalCentered="1"/>
  <pageMargins left="0" right="0" top="0" bottom="0" header="0" footer="0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6FBB-ECD2-F146-929E-1A750335E43F}">
  <sheetPr>
    <tabColor rgb="FFFFFF00"/>
    <pageSetUpPr fitToPage="1"/>
  </sheetPr>
  <dimension ref="B1:N128"/>
  <sheetViews>
    <sheetView showGridLines="0" zoomScale="117" zoomScaleNormal="117" zoomScalePageLayoutView="117" workbookViewId="0">
      <pane xSplit="3" ySplit="9" topLeftCell="F90" activePane="bottomRight" state="frozen"/>
      <selection pane="topRight" activeCell="D1" sqref="D1"/>
      <selection pane="bottomLeft" activeCell="A10" sqref="A10"/>
      <selection pane="bottomRight" activeCell="P110" sqref="P110"/>
    </sheetView>
  </sheetViews>
  <sheetFormatPr baseColWidth="10" defaultColWidth="8.83203125" defaultRowHeight="15" x14ac:dyDescent="0.2"/>
  <cols>
    <col min="1" max="1" width="1.6640625" style="231" customWidth="1"/>
    <col min="2" max="2" width="4.5" style="230" bestFit="1" customWidth="1"/>
    <col min="3" max="3" width="50.33203125" style="231" customWidth="1"/>
    <col min="4" max="4" width="8.33203125" style="231" hidden="1" customWidth="1"/>
    <col min="5" max="5" width="18.6640625" style="231" hidden="1" customWidth="1"/>
    <col min="6" max="6" width="18.6640625" style="231" customWidth="1"/>
    <col min="7" max="7" width="18.1640625" style="231" hidden="1" customWidth="1"/>
    <col min="8" max="8" width="18.1640625" style="231" customWidth="1"/>
    <col min="9" max="9" width="14.33203125" style="231" hidden="1" customWidth="1"/>
    <col min="10" max="10" width="26.6640625" style="231" hidden="1" customWidth="1"/>
    <col min="11" max="14" width="18.1640625" style="231" hidden="1" customWidth="1"/>
    <col min="15" max="16384" width="8.83203125" style="231"/>
  </cols>
  <sheetData>
    <row r="1" spans="2:14" ht="5.25" customHeight="1" x14ac:dyDescent="0.2"/>
    <row r="2" spans="2:14" x14ac:dyDescent="0.2">
      <c r="C2" s="232"/>
      <c r="D2" s="232"/>
      <c r="E2" s="232"/>
      <c r="F2" s="232"/>
      <c r="G2" s="232"/>
      <c r="H2" s="233"/>
      <c r="I2" s="233"/>
    </row>
    <row r="3" spans="2:14" ht="4.5" customHeight="1" x14ac:dyDescent="0.2"/>
    <row r="4" spans="2:14" ht="3.75" customHeight="1" x14ac:dyDescent="0.2"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</row>
    <row r="5" spans="2:14" x14ac:dyDescent="0.2">
      <c r="C5" s="234" t="s">
        <v>87</v>
      </c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</row>
    <row r="6" spans="2:14" x14ac:dyDescent="0.2">
      <c r="C6" s="234" t="s">
        <v>88</v>
      </c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2:14" x14ac:dyDescent="0.2">
      <c r="C7" s="231" t="s">
        <v>89</v>
      </c>
    </row>
    <row r="8" spans="2:14" x14ac:dyDescent="0.2">
      <c r="E8" s="235" t="s">
        <v>90</v>
      </c>
      <c r="F8" s="236"/>
      <c r="G8" s="236"/>
      <c r="H8" s="237"/>
    </row>
    <row r="9" spans="2:14" ht="28" x14ac:dyDescent="0.2">
      <c r="B9" s="238"/>
      <c r="C9" s="239" t="s">
        <v>91</v>
      </c>
      <c r="D9" s="239"/>
      <c r="E9" s="240" t="s">
        <v>92</v>
      </c>
      <c r="F9" s="241" t="s">
        <v>93</v>
      </c>
      <c r="G9" s="241" t="s">
        <v>94</v>
      </c>
      <c r="H9" s="241" t="s">
        <v>95</v>
      </c>
      <c r="I9" s="242" t="s">
        <v>96</v>
      </c>
      <c r="J9" s="243" t="s">
        <v>97</v>
      </c>
      <c r="K9" s="242" t="s">
        <v>98</v>
      </c>
      <c r="L9" s="242" t="s">
        <v>99</v>
      </c>
      <c r="M9" s="242" t="s">
        <v>100</v>
      </c>
      <c r="N9" s="242" t="s">
        <v>101</v>
      </c>
    </row>
    <row r="10" spans="2:14" ht="22" customHeight="1" x14ac:dyDescent="0.2">
      <c r="B10" s="244">
        <v>1</v>
      </c>
      <c r="C10" s="245" t="s">
        <v>102</v>
      </c>
      <c r="D10" s="246" t="s">
        <v>103</v>
      </c>
      <c r="E10" s="247">
        <v>1782.88</v>
      </c>
      <c r="F10" s="248">
        <f>E10-(E10*$D$124)</f>
        <v>1515.4480000000001</v>
      </c>
      <c r="G10" s="249">
        <f>E10*0.5</f>
        <v>891.44</v>
      </c>
      <c r="H10" s="250">
        <f>G10-(G10*$D$124)</f>
        <v>757.72400000000005</v>
      </c>
      <c r="I10" s="251">
        <v>3</v>
      </c>
      <c r="J10" s="252" t="s">
        <v>104</v>
      </c>
      <c r="K10" s="251">
        <v>3</v>
      </c>
      <c r="L10" s="244">
        <v>3</v>
      </c>
      <c r="M10" s="244">
        <v>2</v>
      </c>
      <c r="N10" s="244">
        <v>2</v>
      </c>
    </row>
    <row r="11" spans="2:14" ht="22" customHeight="1" x14ac:dyDescent="0.2">
      <c r="B11" s="244">
        <v>2</v>
      </c>
      <c r="C11" s="253" t="s">
        <v>105</v>
      </c>
      <c r="D11" s="246" t="s">
        <v>103</v>
      </c>
      <c r="E11" s="254">
        <v>3632.29</v>
      </c>
      <c r="F11" s="248">
        <f>E11-(E11*$D$124)</f>
        <v>3087.4465</v>
      </c>
      <c r="G11" s="249">
        <f>E11*0.5</f>
        <v>1816.145</v>
      </c>
      <c r="H11" s="250">
        <f t="shared" ref="H11:H74" si="0">G11-(G11*$D$124)</f>
        <v>1543.72325</v>
      </c>
      <c r="I11" s="255">
        <v>3</v>
      </c>
      <c r="J11" s="252" t="s">
        <v>104</v>
      </c>
      <c r="K11" s="251">
        <v>3</v>
      </c>
      <c r="L11" s="244">
        <v>3</v>
      </c>
      <c r="M11" s="244">
        <v>2</v>
      </c>
      <c r="N11" s="244">
        <v>2</v>
      </c>
    </row>
    <row r="12" spans="2:14" ht="22" customHeight="1" x14ac:dyDescent="0.2">
      <c r="B12" s="244">
        <v>3</v>
      </c>
      <c r="C12" s="253" t="s">
        <v>106</v>
      </c>
      <c r="D12" s="246" t="s">
        <v>103</v>
      </c>
      <c r="E12" s="254">
        <v>2208.1</v>
      </c>
      <c r="F12" s="248">
        <f t="shared" ref="F12:F75" si="1">E12-(E12*$D$124)</f>
        <v>1876.885</v>
      </c>
      <c r="G12" s="249">
        <f t="shared" ref="G12:G103" si="2">E12*0.5</f>
        <v>1104.05</v>
      </c>
      <c r="H12" s="250">
        <f t="shared" si="0"/>
        <v>938.4425</v>
      </c>
      <c r="I12" s="255">
        <v>3</v>
      </c>
      <c r="J12" s="252" t="s">
        <v>104</v>
      </c>
      <c r="K12" s="251">
        <v>3</v>
      </c>
      <c r="L12" s="244">
        <v>3</v>
      </c>
      <c r="M12" s="244">
        <v>2</v>
      </c>
      <c r="N12" s="244">
        <v>2</v>
      </c>
    </row>
    <row r="13" spans="2:14" ht="22" customHeight="1" x14ac:dyDescent="0.2">
      <c r="B13" s="244">
        <v>4</v>
      </c>
      <c r="C13" s="253" t="s">
        <v>107</v>
      </c>
      <c r="D13" s="246" t="s">
        <v>103</v>
      </c>
      <c r="E13" s="254">
        <v>4613.3100000000004</v>
      </c>
      <c r="F13" s="248">
        <f t="shared" si="1"/>
        <v>3921.3135000000002</v>
      </c>
      <c r="G13" s="249">
        <f t="shared" si="2"/>
        <v>2306.6550000000002</v>
      </c>
      <c r="H13" s="250">
        <f t="shared" si="0"/>
        <v>1960.6567500000001</v>
      </c>
      <c r="I13" s="255">
        <v>3</v>
      </c>
      <c r="J13" s="252" t="s">
        <v>104</v>
      </c>
      <c r="K13" s="251">
        <v>3</v>
      </c>
      <c r="L13" s="244">
        <v>3</v>
      </c>
      <c r="M13" s="244">
        <v>2</v>
      </c>
      <c r="N13" s="244">
        <v>2</v>
      </c>
    </row>
    <row r="14" spans="2:14" ht="22" customHeight="1" x14ac:dyDescent="0.2">
      <c r="B14" s="244">
        <v>5</v>
      </c>
      <c r="C14" s="256" t="s">
        <v>108</v>
      </c>
      <c r="D14" s="246" t="s">
        <v>109</v>
      </c>
      <c r="E14" s="254">
        <v>583.26</v>
      </c>
      <c r="F14" s="248">
        <f t="shared" si="1"/>
        <v>495.77100000000002</v>
      </c>
      <c r="G14" s="249">
        <f t="shared" si="2"/>
        <v>291.63</v>
      </c>
      <c r="H14" s="250">
        <f t="shared" si="0"/>
        <v>247.88550000000001</v>
      </c>
      <c r="I14" s="255">
        <v>3</v>
      </c>
      <c r="J14" s="252" t="s">
        <v>104</v>
      </c>
      <c r="K14" s="251">
        <v>3</v>
      </c>
      <c r="L14" s="244">
        <v>3</v>
      </c>
      <c r="M14" s="244">
        <v>2</v>
      </c>
      <c r="N14" s="244">
        <v>2</v>
      </c>
    </row>
    <row r="15" spans="2:14" ht="22" customHeight="1" x14ac:dyDescent="0.2">
      <c r="B15" s="244">
        <v>6</v>
      </c>
      <c r="C15" s="256" t="s">
        <v>110</v>
      </c>
      <c r="D15" s="246" t="s">
        <v>109</v>
      </c>
      <c r="E15" s="254">
        <v>583.26</v>
      </c>
      <c r="F15" s="248">
        <f t="shared" si="1"/>
        <v>495.77100000000002</v>
      </c>
      <c r="G15" s="249">
        <f t="shared" si="2"/>
        <v>291.63</v>
      </c>
      <c r="H15" s="250">
        <f t="shared" si="0"/>
        <v>247.88550000000001</v>
      </c>
      <c r="I15" s="255">
        <v>3</v>
      </c>
      <c r="J15" s="252" t="s">
        <v>104</v>
      </c>
      <c r="K15" s="251">
        <v>3</v>
      </c>
      <c r="L15" s="244">
        <v>3</v>
      </c>
      <c r="M15" s="244">
        <v>2</v>
      </c>
      <c r="N15" s="244">
        <v>2</v>
      </c>
    </row>
    <row r="16" spans="2:14" ht="22" customHeight="1" x14ac:dyDescent="0.2">
      <c r="B16" s="244">
        <v>7</v>
      </c>
      <c r="C16" s="256" t="s">
        <v>111</v>
      </c>
      <c r="D16" s="246" t="s">
        <v>109</v>
      </c>
      <c r="E16" s="254">
        <v>1750.14</v>
      </c>
      <c r="F16" s="248">
        <f t="shared" si="1"/>
        <v>1487.6190000000001</v>
      </c>
      <c r="G16" s="249">
        <f t="shared" si="2"/>
        <v>875.07</v>
      </c>
      <c r="H16" s="250">
        <f t="shared" si="0"/>
        <v>743.80950000000007</v>
      </c>
      <c r="I16" s="255">
        <v>3</v>
      </c>
      <c r="J16" s="252" t="s">
        <v>104</v>
      </c>
      <c r="K16" s="251">
        <v>3</v>
      </c>
      <c r="L16" s="244">
        <v>3</v>
      </c>
      <c r="M16" s="244">
        <v>2</v>
      </c>
      <c r="N16" s="244">
        <v>2</v>
      </c>
    </row>
    <row r="17" spans="2:14" ht="22" customHeight="1" x14ac:dyDescent="0.2">
      <c r="B17" s="244">
        <v>8</v>
      </c>
      <c r="C17" s="256" t="s">
        <v>112</v>
      </c>
      <c r="D17" s="246" t="s">
        <v>109</v>
      </c>
      <c r="E17" s="254">
        <v>2453.79</v>
      </c>
      <c r="F17" s="248">
        <f t="shared" si="1"/>
        <v>2085.7215000000001</v>
      </c>
      <c r="G17" s="249">
        <f t="shared" si="2"/>
        <v>1226.895</v>
      </c>
      <c r="H17" s="250">
        <f t="shared" si="0"/>
        <v>1042.8607500000001</v>
      </c>
      <c r="I17" s="255">
        <v>3</v>
      </c>
      <c r="J17" s="252" t="s">
        <v>104</v>
      </c>
      <c r="K17" s="251">
        <v>3</v>
      </c>
      <c r="L17" s="244">
        <v>3</v>
      </c>
      <c r="M17" s="244">
        <v>2</v>
      </c>
      <c r="N17" s="244">
        <v>2</v>
      </c>
    </row>
    <row r="18" spans="2:14" ht="22" customHeight="1" x14ac:dyDescent="0.2">
      <c r="B18" s="244">
        <v>9</v>
      </c>
      <c r="C18" s="256" t="s">
        <v>113</v>
      </c>
      <c r="D18" s="246" t="s">
        <v>109</v>
      </c>
      <c r="E18" s="254">
        <v>1166.53</v>
      </c>
      <c r="F18" s="248">
        <f t="shared" si="1"/>
        <v>991.55049999999994</v>
      </c>
      <c r="G18" s="249">
        <f t="shared" si="2"/>
        <v>583.26499999999999</v>
      </c>
      <c r="H18" s="250">
        <f t="shared" si="0"/>
        <v>495.77524999999997</v>
      </c>
      <c r="I18" s="255">
        <v>3</v>
      </c>
      <c r="J18" s="252" t="s">
        <v>104</v>
      </c>
      <c r="K18" s="251">
        <v>3</v>
      </c>
      <c r="L18" s="244">
        <v>3</v>
      </c>
      <c r="M18" s="244">
        <v>2</v>
      </c>
      <c r="N18" s="244">
        <v>2</v>
      </c>
    </row>
    <row r="19" spans="2:14" ht="22" customHeight="1" x14ac:dyDescent="0.2">
      <c r="B19" s="244">
        <v>10</v>
      </c>
      <c r="C19" s="253" t="s">
        <v>114</v>
      </c>
      <c r="D19" s="246" t="s">
        <v>103</v>
      </c>
      <c r="E19" s="254">
        <v>924</v>
      </c>
      <c r="F19" s="248">
        <f t="shared" si="1"/>
        <v>785.4</v>
      </c>
      <c r="G19" s="249">
        <f t="shared" si="2"/>
        <v>462</v>
      </c>
      <c r="H19" s="250">
        <f t="shared" si="0"/>
        <v>392.7</v>
      </c>
      <c r="I19" s="255">
        <v>3</v>
      </c>
      <c r="J19" s="252" t="s">
        <v>104</v>
      </c>
      <c r="K19" s="251">
        <v>3</v>
      </c>
      <c r="L19" s="244">
        <v>3</v>
      </c>
      <c r="M19" s="244">
        <v>2</v>
      </c>
      <c r="N19" s="244">
        <v>2</v>
      </c>
    </row>
    <row r="20" spans="2:14" ht="22" customHeight="1" x14ac:dyDescent="0.2">
      <c r="B20" s="244">
        <v>11</v>
      </c>
      <c r="C20" s="253" t="s">
        <v>115</v>
      </c>
      <c r="D20" s="246" t="s">
        <v>103</v>
      </c>
      <c r="E20" s="254">
        <v>1349.22</v>
      </c>
      <c r="F20" s="248">
        <f t="shared" si="1"/>
        <v>1146.837</v>
      </c>
      <c r="G20" s="249">
        <f t="shared" si="2"/>
        <v>674.61</v>
      </c>
      <c r="H20" s="250">
        <f t="shared" si="0"/>
        <v>573.41849999999999</v>
      </c>
      <c r="I20" s="255">
        <v>3</v>
      </c>
      <c r="J20" s="252" t="s">
        <v>104</v>
      </c>
      <c r="K20" s="251">
        <v>3</v>
      </c>
      <c r="L20" s="244">
        <v>2</v>
      </c>
      <c r="M20" s="244">
        <v>1</v>
      </c>
      <c r="N20" s="244">
        <v>1</v>
      </c>
    </row>
    <row r="21" spans="2:14" ht="22" customHeight="1" x14ac:dyDescent="0.2">
      <c r="B21" s="244">
        <v>12</v>
      </c>
      <c r="C21" s="253" t="s">
        <v>116</v>
      </c>
      <c r="D21" s="246" t="s">
        <v>103</v>
      </c>
      <c r="E21" s="254">
        <v>755.39</v>
      </c>
      <c r="F21" s="248">
        <f t="shared" si="1"/>
        <v>642.08150000000001</v>
      </c>
      <c r="G21" s="249">
        <f t="shared" si="2"/>
        <v>377.69499999999999</v>
      </c>
      <c r="H21" s="250">
        <f t="shared" si="0"/>
        <v>321.04075</v>
      </c>
      <c r="I21" s="255">
        <v>3</v>
      </c>
      <c r="J21" s="252" t="s">
        <v>104</v>
      </c>
      <c r="K21" s="251">
        <v>3</v>
      </c>
      <c r="L21" s="244">
        <v>2</v>
      </c>
      <c r="M21" s="244">
        <v>1</v>
      </c>
      <c r="N21" s="244">
        <v>1</v>
      </c>
    </row>
    <row r="22" spans="2:14" ht="22" customHeight="1" x14ac:dyDescent="0.2">
      <c r="B22" s="244">
        <v>13</v>
      </c>
      <c r="C22" s="253" t="s">
        <v>117</v>
      </c>
      <c r="D22" s="246" t="s">
        <v>109</v>
      </c>
      <c r="E22" s="254">
        <v>1750.14</v>
      </c>
      <c r="F22" s="248">
        <f t="shared" si="1"/>
        <v>1487.6190000000001</v>
      </c>
      <c r="G22" s="249">
        <f t="shared" si="2"/>
        <v>875.07</v>
      </c>
      <c r="H22" s="250">
        <f t="shared" si="0"/>
        <v>743.80950000000007</v>
      </c>
      <c r="I22" s="255">
        <v>3</v>
      </c>
      <c r="J22" s="252" t="s">
        <v>104</v>
      </c>
      <c r="K22" s="251">
        <v>3</v>
      </c>
      <c r="L22" s="244">
        <v>2</v>
      </c>
      <c r="M22" s="244">
        <v>1</v>
      </c>
      <c r="N22" s="244">
        <v>1</v>
      </c>
    </row>
    <row r="23" spans="2:14" ht="22" customHeight="1" x14ac:dyDescent="0.2">
      <c r="B23" s="244">
        <v>14</v>
      </c>
      <c r="C23" s="256" t="s">
        <v>118</v>
      </c>
      <c r="D23" s="246" t="s">
        <v>109</v>
      </c>
      <c r="E23" s="254">
        <f>4403.52/2</f>
        <v>2201.7600000000002</v>
      </c>
      <c r="F23" s="248">
        <f t="shared" si="1"/>
        <v>1871.4960000000001</v>
      </c>
      <c r="G23" s="249">
        <f t="shared" si="2"/>
        <v>1100.8800000000001</v>
      </c>
      <c r="H23" s="250">
        <f t="shared" si="0"/>
        <v>935.74800000000005</v>
      </c>
      <c r="I23" s="255">
        <v>3</v>
      </c>
      <c r="J23" s="252" t="s">
        <v>104</v>
      </c>
      <c r="K23" s="251">
        <v>3</v>
      </c>
      <c r="L23" s="257">
        <v>3</v>
      </c>
      <c r="M23" s="244">
        <v>2</v>
      </c>
      <c r="N23" s="244">
        <v>1</v>
      </c>
    </row>
    <row r="24" spans="2:14" ht="22" customHeight="1" x14ac:dyDescent="0.2">
      <c r="B24" s="244">
        <v>15</v>
      </c>
      <c r="C24" s="253" t="s">
        <v>119</v>
      </c>
      <c r="D24" s="246" t="s">
        <v>109</v>
      </c>
      <c r="E24" s="254">
        <f>4403.52/2</f>
        <v>2201.7600000000002</v>
      </c>
      <c r="F24" s="248">
        <f t="shared" si="1"/>
        <v>1871.4960000000001</v>
      </c>
      <c r="G24" s="249">
        <f t="shared" si="2"/>
        <v>1100.8800000000001</v>
      </c>
      <c r="H24" s="250">
        <f t="shared" si="0"/>
        <v>935.74800000000005</v>
      </c>
      <c r="I24" s="255">
        <v>3</v>
      </c>
      <c r="J24" s="252" t="s">
        <v>104</v>
      </c>
      <c r="K24" s="251">
        <v>3</v>
      </c>
      <c r="L24" s="244">
        <v>2</v>
      </c>
      <c r="M24" s="244">
        <v>1</v>
      </c>
      <c r="N24" s="244">
        <v>1</v>
      </c>
    </row>
    <row r="25" spans="2:14" ht="22" customHeight="1" x14ac:dyDescent="0.2">
      <c r="B25" s="244">
        <v>16</v>
      </c>
      <c r="C25" s="253" t="s">
        <v>120</v>
      </c>
      <c r="D25" s="246" t="s">
        <v>103</v>
      </c>
      <c r="E25" s="254">
        <v>1050.3699999999999</v>
      </c>
      <c r="F25" s="248">
        <f t="shared" si="1"/>
        <v>892.81449999999995</v>
      </c>
      <c r="G25" s="249">
        <f t="shared" si="2"/>
        <v>525.18499999999995</v>
      </c>
      <c r="H25" s="250">
        <f t="shared" si="0"/>
        <v>446.40724999999998</v>
      </c>
      <c r="I25" s="255">
        <v>3</v>
      </c>
      <c r="J25" s="252" t="s">
        <v>104</v>
      </c>
      <c r="K25" s="251">
        <v>3</v>
      </c>
      <c r="L25" s="244">
        <v>2</v>
      </c>
      <c r="M25" s="244">
        <v>1</v>
      </c>
      <c r="N25" s="244">
        <v>1</v>
      </c>
    </row>
    <row r="26" spans="2:14" ht="22" customHeight="1" x14ac:dyDescent="0.2">
      <c r="B26" s="244">
        <v>17</v>
      </c>
      <c r="C26" s="253" t="s">
        <v>121</v>
      </c>
      <c r="D26" s="246" t="s">
        <v>103</v>
      </c>
      <c r="E26" s="254">
        <v>1472.06</v>
      </c>
      <c r="F26" s="248">
        <f t="shared" si="1"/>
        <v>1251.251</v>
      </c>
      <c r="G26" s="249">
        <f t="shared" si="2"/>
        <v>736.03</v>
      </c>
      <c r="H26" s="250">
        <f t="shared" si="0"/>
        <v>625.62549999999999</v>
      </c>
      <c r="I26" s="255">
        <v>3</v>
      </c>
      <c r="J26" s="252" t="s">
        <v>104</v>
      </c>
      <c r="K26" s="251">
        <v>3</v>
      </c>
      <c r="L26" s="244">
        <v>3</v>
      </c>
      <c r="M26" s="244">
        <v>2</v>
      </c>
      <c r="N26" s="244">
        <v>2</v>
      </c>
    </row>
    <row r="27" spans="2:14" ht="22" customHeight="1" x14ac:dyDescent="0.2">
      <c r="B27" s="244">
        <v>18</v>
      </c>
      <c r="C27" s="253" t="s">
        <v>122</v>
      </c>
      <c r="D27" s="246" t="s">
        <v>103</v>
      </c>
      <c r="E27" s="254">
        <v>1472.06</v>
      </c>
      <c r="F27" s="248">
        <f t="shared" si="1"/>
        <v>1251.251</v>
      </c>
      <c r="G27" s="249">
        <f t="shared" si="2"/>
        <v>736.03</v>
      </c>
      <c r="H27" s="250">
        <f t="shared" si="0"/>
        <v>625.62549999999999</v>
      </c>
      <c r="I27" s="255">
        <v>3</v>
      </c>
      <c r="J27" s="252" t="s">
        <v>104</v>
      </c>
      <c r="K27" s="251">
        <v>3</v>
      </c>
      <c r="L27" s="244">
        <v>3</v>
      </c>
      <c r="M27" s="244">
        <v>2</v>
      </c>
      <c r="N27" s="244">
        <v>2</v>
      </c>
    </row>
    <row r="28" spans="2:14" ht="22" customHeight="1" x14ac:dyDescent="0.2">
      <c r="B28" s="244">
        <v>19</v>
      </c>
      <c r="C28" s="253" t="s">
        <v>123</v>
      </c>
      <c r="D28" s="246" t="s">
        <v>103</v>
      </c>
      <c r="E28" s="254">
        <v>981.73</v>
      </c>
      <c r="F28" s="248">
        <f t="shared" si="1"/>
        <v>834.47050000000002</v>
      </c>
      <c r="G28" s="249">
        <f t="shared" si="2"/>
        <v>490.86500000000001</v>
      </c>
      <c r="H28" s="250">
        <f t="shared" si="0"/>
        <v>417.23525000000001</v>
      </c>
      <c r="I28" s="255">
        <v>3</v>
      </c>
      <c r="J28" s="252" t="s">
        <v>104</v>
      </c>
      <c r="K28" s="251">
        <v>3</v>
      </c>
      <c r="L28" s="244">
        <v>3</v>
      </c>
      <c r="M28" s="244">
        <v>2</v>
      </c>
      <c r="N28" s="244">
        <v>2</v>
      </c>
    </row>
    <row r="29" spans="2:14" ht="22" customHeight="1" x14ac:dyDescent="0.2">
      <c r="B29" s="244">
        <v>20</v>
      </c>
      <c r="C29" s="253" t="s">
        <v>124</v>
      </c>
      <c r="D29" s="246" t="s">
        <v>103</v>
      </c>
      <c r="E29" s="258">
        <v>1472.06</v>
      </c>
      <c r="F29" s="248">
        <f t="shared" si="1"/>
        <v>1251.251</v>
      </c>
      <c r="G29" s="259">
        <f t="shared" si="2"/>
        <v>736.03</v>
      </c>
      <c r="H29" s="250">
        <f t="shared" si="0"/>
        <v>625.62549999999999</v>
      </c>
      <c r="I29" s="255">
        <v>3</v>
      </c>
      <c r="J29" s="252" t="s">
        <v>104</v>
      </c>
      <c r="K29" s="251">
        <v>3</v>
      </c>
      <c r="L29" s="260">
        <v>4</v>
      </c>
      <c r="M29" s="244">
        <v>2</v>
      </c>
      <c r="N29" s="244">
        <v>1</v>
      </c>
    </row>
    <row r="30" spans="2:14" ht="22" customHeight="1" x14ac:dyDescent="0.2">
      <c r="B30" s="244">
        <v>21</v>
      </c>
      <c r="C30" s="253" t="s">
        <v>125</v>
      </c>
      <c r="D30" s="246" t="s">
        <v>109</v>
      </c>
      <c r="E30" s="258">
        <v>1472.06</v>
      </c>
      <c r="F30" s="248">
        <f t="shared" si="1"/>
        <v>1251.251</v>
      </c>
      <c r="G30" s="259">
        <f t="shared" si="2"/>
        <v>736.03</v>
      </c>
      <c r="H30" s="250">
        <f t="shared" si="0"/>
        <v>625.62549999999999</v>
      </c>
      <c r="I30" s="255">
        <v>3</v>
      </c>
      <c r="J30" s="252" t="s">
        <v>104</v>
      </c>
      <c r="K30" s="251">
        <v>3</v>
      </c>
      <c r="L30" s="244">
        <v>3</v>
      </c>
      <c r="M30" s="244">
        <v>2</v>
      </c>
      <c r="N30" s="244">
        <v>2</v>
      </c>
    </row>
    <row r="31" spans="2:14" ht="22" customHeight="1" x14ac:dyDescent="0.2">
      <c r="B31" s="244">
        <v>22</v>
      </c>
      <c r="C31" s="253" t="s">
        <v>126</v>
      </c>
      <c r="D31" s="246" t="s">
        <v>109</v>
      </c>
      <c r="E31" s="254">
        <v>1472.06</v>
      </c>
      <c r="F31" s="248">
        <f t="shared" si="1"/>
        <v>1251.251</v>
      </c>
      <c r="G31" s="249">
        <f t="shared" si="2"/>
        <v>736.03</v>
      </c>
      <c r="H31" s="250">
        <f t="shared" si="0"/>
        <v>625.62549999999999</v>
      </c>
      <c r="I31" s="255">
        <v>3</v>
      </c>
      <c r="J31" s="252" t="s">
        <v>104</v>
      </c>
      <c r="K31" s="251">
        <v>3</v>
      </c>
      <c r="L31" s="260">
        <v>4</v>
      </c>
      <c r="M31" s="244">
        <v>2</v>
      </c>
      <c r="N31" s="244">
        <v>2</v>
      </c>
    </row>
    <row r="32" spans="2:14" ht="22" customHeight="1" x14ac:dyDescent="0.2">
      <c r="B32" s="244">
        <v>23</v>
      </c>
      <c r="C32" s="256" t="s">
        <v>127</v>
      </c>
      <c r="D32" s="246" t="s">
        <v>109</v>
      </c>
      <c r="E32" s="254">
        <v>19633.150000000001</v>
      </c>
      <c r="F32" s="248">
        <f t="shared" si="1"/>
        <v>16688.177500000002</v>
      </c>
      <c r="G32" s="249">
        <f t="shared" si="2"/>
        <v>9816.5750000000007</v>
      </c>
      <c r="H32" s="250">
        <f t="shared" si="0"/>
        <v>8344.0887500000008</v>
      </c>
      <c r="I32" s="255">
        <v>3</v>
      </c>
      <c r="J32" s="252" t="s">
        <v>104</v>
      </c>
      <c r="K32" s="251">
        <v>3</v>
      </c>
      <c r="L32" s="244">
        <v>5</v>
      </c>
      <c r="M32" s="244">
        <v>3</v>
      </c>
      <c r="N32" s="244">
        <v>2</v>
      </c>
    </row>
    <row r="33" spans="2:14" ht="22" customHeight="1" x14ac:dyDescent="0.2">
      <c r="B33" s="244">
        <v>24</v>
      </c>
      <c r="C33" s="256" t="s">
        <v>128</v>
      </c>
      <c r="D33" s="246" t="s">
        <v>109</v>
      </c>
      <c r="E33" s="254">
        <v>2618.1799999999998</v>
      </c>
      <c r="F33" s="248">
        <f t="shared" si="1"/>
        <v>2225.453</v>
      </c>
      <c r="G33" s="249">
        <f t="shared" si="2"/>
        <v>1309.0899999999999</v>
      </c>
      <c r="H33" s="250">
        <f t="shared" si="0"/>
        <v>1112.7265</v>
      </c>
      <c r="I33" s="255">
        <v>3</v>
      </c>
      <c r="J33" s="252" t="s">
        <v>104</v>
      </c>
      <c r="K33" s="251">
        <v>3</v>
      </c>
      <c r="L33" s="244">
        <v>3</v>
      </c>
      <c r="M33" s="244">
        <v>2</v>
      </c>
      <c r="N33" s="244">
        <v>2</v>
      </c>
    </row>
    <row r="34" spans="2:14" ht="22" customHeight="1" x14ac:dyDescent="0.2">
      <c r="B34" s="244">
        <v>25</v>
      </c>
      <c r="C34" s="253" t="s">
        <v>129</v>
      </c>
      <c r="D34" s="246" t="s">
        <v>109</v>
      </c>
      <c r="E34" s="254">
        <v>1963.1</v>
      </c>
      <c r="F34" s="248">
        <f t="shared" si="1"/>
        <v>1668.635</v>
      </c>
      <c r="G34" s="249">
        <f t="shared" si="2"/>
        <v>981.55</v>
      </c>
      <c r="H34" s="250">
        <f t="shared" si="0"/>
        <v>834.3175</v>
      </c>
      <c r="I34" s="255">
        <v>3</v>
      </c>
      <c r="J34" s="252" t="s">
        <v>104</v>
      </c>
      <c r="K34" s="251">
        <v>3</v>
      </c>
      <c r="L34" s="244">
        <v>4</v>
      </c>
      <c r="M34" s="244">
        <v>3</v>
      </c>
      <c r="N34" s="244">
        <v>2</v>
      </c>
    </row>
    <row r="35" spans="2:14" ht="22" customHeight="1" x14ac:dyDescent="0.2">
      <c r="B35" s="244">
        <v>26</v>
      </c>
      <c r="C35" s="253" t="s">
        <v>130</v>
      </c>
      <c r="D35" s="246" t="s">
        <v>109</v>
      </c>
      <c r="E35" s="254">
        <v>1476.99</v>
      </c>
      <c r="F35" s="248">
        <f t="shared" si="1"/>
        <v>1255.4414999999999</v>
      </c>
      <c r="G35" s="249">
        <f t="shared" si="2"/>
        <v>738.495</v>
      </c>
      <c r="H35" s="250">
        <f t="shared" si="0"/>
        <v>627.72074999999995</v>
      </c>
      <c r="I35" s="255">
        <v>3</v>
      </c>
      <c r="J35" s="252" t="s">
        <v>104</v>
      </c>
      <c r="K35" s="251">
        <v>3</v>
      </c>
      <c r="L35" s="244">
        <v>3</v>
      </c>
      <c r="M35" s="244">
        <v>2</v>
      </c>
      <c r="N35" s="244">
        <v>2</v>
      </c>
    </row>
    <row r="36" spans="2:14" ht="22" customHeight="1" x14ac:dyDescent="0.2">
      <c r="B36" s="244">
        <v>27</v>
      </c>
      <c r="C36" s="253" t="s">
        <v>131</v>
      </c>
      <c r="D36" s="246" t="s">
        <v>109</v>
      </c>
      <c r="E36" s="254">
        <v>1472.06</v>
      </c>
      <c r="F36" s="248">
        <f t="shared" si="1"/>
        <v>1251.251</v>
      </c>
      <c r="G36" s="249">
        <f t="shared" si="2"/>
        <v>736.03</v>
      </c>
      <c r="H36" s="250">
        <f t="shared" si="0"/>
        <v>625.62549999999999</v>
      </c>
      <c r="I36" s="255">
        <v>3</v>
      </c>
      <c r="J36" s="252" t="s">
        <v>104</v>
      </c>
      <c r="K36" s="251">
        <v>3</v>
      </c>
      <c r="L36" s="244">
        <v>3</v>
      </c>
      <c r="M36" s="244">
        <v>2</v>
      </c>
      <c r="N36" s="244">
        <v>2</v>
      </c>
    </row>
    <row r="37" spans="2:14" ht="22" customHeight="1" x14ac:dyDescent="0.2">
      <c r="B37" s="244">
        <v>28</v>
      </c>
      <c r="C37" s="253" t="s">
        <v>132</v>
      </c>
      <c r="D37" s="246" t="s">
        <v>109</v>
      </c>
      <c r="E37" s="254">
        <v>981.73</v>
      </c>
      <c r="F37" s="248">
        <f t="shared" si="1"/>
        <v>834.47050000000002</v>
      </c>
      <c r="G37" s="249">
        <f t="shared" si="2"/>
        <v>490.86500000000001</v>
      </c>
      <c r="H37" s="250">
        <f t="shared" si="0"/>
        <v>417.23525000000001</v>
      </c>
      <c r="I37" s="255">
        <v>3</v>
      </c>
      <c r="J37" s="252" t="s">
        <v>104</v>
      </c>
      <c r="K37" s="251">
        <v>3</v>
      </c>
      <c r="L37" s="244">
        <v>3</v>
      </c>
      <c r="M37" s="244">
        <v>2</v>
      </c>
      <c r="N37" s="244">
        <v>2</v>
      </c>
    </row>
    <row r="38" spans="2:14" ht="22" customHeight="1" x14ac:dyDescent="0.2">
      <c r="B38" s="244">
        <v>29</v>
      </c>
      <c r="C38" s="253" t="s">
        <v>133</v>
      </c>
      <c r="D38" s="246" t="s">
        <v>109</v>
      </c>
      <c r="E38" s="254">
        <v>1400.26</v>
      </c>
      <c r="F38" s="248">
        <f t="shared" si="1"/>
        <v>1190.221</v>
      </c>
      <c r="G38" s="249">
        <f t="shared" si="2"/>
        <v>700.13</v>
      </c>
      <c r="H38" s="250">
        <f t="shared" si="0"/>
        <v>595.1105</v>
      </c>
      <c r="I38" s="255">
        <v>3</v>
      </c>
      <c r="J38" s="252" t="s">
        <v>104</v>
      </c>
      <c r="K38" s="251">
        <v>3</v>
      </c>
      <c r="L38" s="244">
        <v>3</v>
      </c>
      <c r="M38" s="244">
        <v>2</v>
      </c>
      <c r="N38" s="244">
        <v>2</v>
      </c>
    </row>
    <row r="39" spans="2:14" ht="22" customHeight="1" x14ac:dyDescent="0.2">
      <c r="B39" s="244">
        <v>30</v>
      </c>
      <c r="C39" s="256" t="s">
        <v>134</v>
      </c>
      <c r="D39" s="246" t="s">
        <v>109</v>
      </c>
      <c r="E39" s="254">
        <v>5242.6899999999996</v>
      </c>
      <c r="F39" s="248">
        <f t="shared" si="1"/>
        <v>4456.2865000000002</v>
      </c>
      <c r="G39" s="249">
        <f t="shared" si="2"/>
        <v>2621.3449999999998</v>
      </c>
      <c r="H39" s="250">
        <f t="shared" si="0"/>
        <v>2228.1432500000001</v>
      </c>
      <c r="I39" s="255">
        <v>3</v>
      </c>
      <c r="J39" s="252" t="s">
        <v>104</v>
      </c>
      <c r="K39" s="251">
        <v>3</v>
      </c>
      <c r="L39" s="244">
        <v>3</v>
      </c>
      <c r="M39" s="244">
        <v>2</v>
      </c>
      <c r="N39" s="244">
        <v>2</v>
      </c>
    </row>
    <row r="40" spans="2:14" ht="22" customHeight="1" x14ac:dyDescent="0.2">
      <c r="B40" s="244">
        <v>31</v>
      </c>
      <c r="C40" s="256" t="s">
        <v>135</v>
      </c>
      <c r="D40" s="246" t="s">
        <v>109</v>
      </c>
      <c r="E40" s="254">
        <v>7186.78</v>
      </c>
      <c r="F40" s="248">
        <f t="shared" si="1"/>
        <v>6108.7629999999999</v>
      </c>
      <c r="G40" s="249">
        <f t="shared" si="2"/>
        <v>3593.39</v>
      </c>
      <c r="H40" s="250">
        <f t="shared" si="0"/>
        <v>3054.3815</v>
      </c>
      <c r="I40" s="255">
        <v>3</v>
      </c>
      <c r="J40" s="252" t="s">
        <v>104</v>
      </c>
      <c r="K40" s="251">
        <v>3</v>
      </c>
      <c r="L40" s="244">
        <v>3</v>
      </c>
      <c r="M40" s="244">
        <v>2</v>
      </c>
      <c r="N40" s="244">
        <v>2</v>
      </c>
    </row>
    <row r="41" spans="2:14" ht="22" customHeight="1" x14ac:dyDescent="0.2">
      <c r="B41" s="244">
        <v>32</v>
      </c>
      <c r="C41" s="256" t="s">
        <v>136</v>
      </c>
      <c r="D41" s="246" t="s">
        <v>109</v>
      </c>
      <c r="E41" s="254">
        <v>5055.78</v>
      </c>
      <c r="F41" s="248">
        <f t="shared" si="1"/>
        <v>4297.4129999999996</v>
      </c>
      <c r="G41" s="249">
        <f t="shared" si="2"/>
        <v>2527.89</v>
      </c>
      <c r="H41" s="250">
        <f t="shared" si="0"/>
        <v>2148.7064999999998</v>
      </c>
      <c r="I41" s="255">
        <v>3</v>
      </c>
      <c r="J41" s="252" t="s">
        <v>104</v>
      </c>
      <c r="K41" s="251">
        <v>3</v>
      </c>
      <c r="L41" s="244">
        <v>3</v>
      </c>
      <c r="M41" s="244">
        <v>2</v>
      </c>
      <c r="N41" s="244">
        <v>2</v>
      </c>
    </row>
    <row r="42" spans="2:14" ht="22" customHeight="1" x14ac:dyDescent="0.2">
      <c r="B42" s="244">
        <v>33</v>
      </c>
      <c r="C42" s="256" t="s">
        <v>137</v>
      </c>
      <c r="D42" s="246" t="s">
        <v>109</v>
      </c>
      <c r="E42" s="254">
        <v>4511.2299999999996</v>
      </c>
      <c r="F42" s="248">
        <f t="shared" si="1"/>
        <v>3834.5454999999997</v>
      </c>
      <c r="G42" s="249">
        <f t="shared" si="2"/>
        <v>2255.6149999999998</v>
      </c>
      <c r="H42" s="250">
        <f t="shared" si="0"/>
        <v>1917.2727499999999</v>
      </c>
      <c r="I42" s="255">
        <v>3</v>
      </c>
      <c r="J42" s="252" t="s">
        <v>104</v>
      </c>
      <c r="K42" s="251">
        <v>3</v>
      </c>
      <c r="L42" s="244">
        <v>3</v>
      </c>
      <c r="M42" s="244">
        <v>2</v>
      </c>
      <c r="N42" s="244">
        <v>2</v>
      </c>
    </row>
    <row r="43" spans="2:14" ht="22" customHeight="1" x14ac:dyDescent="0.2">
      <c r="B43" s="244">
        <v>34</v>
      </c>
      <c r="C43" s="256" t="s">
        <v>138</v>
      </c>
      <c r="D43" s="246" t="s">
        <v>109</v>
      </c>
      <c r="E43" s="254">
        <f>4511.23*0.75</f>
        <v>3383.4224999999997</v>
      </c>
      <c r="F43" s="248">
        <f t="shared" si="1"/>
        <v>2875.9091249999997</v>
      </c>
      <c r="G43" s="249">
        <f t="shared" si="2"/>
        <v>1691.7112499999998</v>
      </c>
      <c r="H43" s="250">
        <f t="shared" si="0"/>
        <v>1437.9545624999998</v>
      </c>
      <c r="I43" s="255">
        <v>3</v>
      </c>
      <c r="J43" s="252" t="s">
        <v>104</v>
      </c>
      <c r="K43" s="251">
        <v>3</v>
      </c>
      <c r="L43" s="244">
        <v>3</v>
      </c>
      <c r="M43" s="244">
        <v>2</v>
      </c>
      <c r="N43" s="244">
        <v>2</v>
      </c>
    </row>
    <row r="44" spans="2:14" ht="22" customHeight="1" x14ac:dyDescent="0.2">
      <c r="B44" s="244">
        <v>35</v>
      </c>
      <c r="C44" s="253" t="s">
        <v>139</v>
      </c>
      <c r="D44" s="246" t="s">
        <v>109</v>
      </c>
      <c r="E44" s="258">
        <v>3435.87</v>
      </c>
      <c r="F44" s="248">
        <f t="shared" si="1"/>
        <v>2920.4894999999997</v>
      </c>
      <c r="G44" s="259">
        <f t="shared" si="2"/>
        <v>1717.9349999999999</v>
      </c>
      <c r="H44" s="250">
        <f t="shared" si="0"/>
        <v>1460.2447499999998</v>
      </c>
      <c r="I44" s="255">
        <v>3</v>
      </c>
      <c r="J44" s="252" t="s">
        <v>104</v>
      </c>
      <c r="K44" s="251">
        <v>3</v>
      </c>
      <c r="L44" s="244">
        <v>4</v>
      </c>
      <c r="M44" s="244">
        <v>2</v>
      </c>
      <c r="N44" s="244">
        <v>2</v>
      </c>
    </row>
    <row r="45" spans="2:14" ht="22" customHeight="1" x14ac:dyDescent="0.2">
      <c r="B45" s="244">
        <v>36</v>
      </c>
      <c r="C45" s="253" t="s">
        <v>140</v>
      </c>
      <c r="D45" s="246" t="s">
        <v>109</v>
      </c>
      <c r="E45" s="258">
        <f>E44*3</f>
        <v>10307.61</v>
      </c>
      <c r="F45" s="248">
        <f t="shared" si="1"/>
        <v>8761.4685000000009</v>
      </c>
      <c r="G45" s="259">
        <f t="shared" si="2"/>
        <v>5153.8050000000003</v>
      </c>
      <c r="H45" s="250">
        <f t="shared" si="0"/>
        <v>4380.7342500000004</v>
      </c>
      <c r="I45" s="255">
        <v>3</v>
      </c>
      <c r="J45" s="252" t="s">
        <v>104</v>
      </c>
      <c r="K45" s="251">
        <v>3</v>
      </c>
      <c r="L45" s="244">
        <v>4</v>
      </c>
      <c r="M45" s="244">
        <v>2</v>
      </c>
      <c r="N45" s="244">
        <v>3</v>
      </c>
    </row>
    <row r="46" spans="2:14" ht="22" customHeight="1" x14ac:dyDescent="0.2">
      <c r="B46" s="244">
        <v>37</v>
      </c>
      <c r="C46" s="253" t="s">
        <v>141</v>
      </c>
      <c r="D46" s="246" t="s">
        <v>109</v>
      </c>
      <c r="E46" s="258">
        <f>E44*2</f>
        <v>6871.74</v>
      </c>
      <c r="F46" s="248">
        <f t="shared" si="1"/>
        <v>5840.9789999999994</v>
      </c>
      <c r="G46" s="259">
        <f t="shared" si="2"/>
        <v>3435.87</v>
      </c>
      <c r="H46" s="250">
        <f t="shared" si="0"/>
        <v>2920.4894999999997</v>
      </c>
      <c r="I46" s="255">
        <v>3</v>
      </c>
      <c r="J46" s="252" t="s">
        <v>104</v>
      </c>
      <c r="K46" s="251">
        <v>3</v>
      </c>
      <c r="L46" s="244">
        <v>4</v>
      </c>
      <c r="M46" s="244">
        <v>2</v>
      </c>
      <c r="N46" s="244">
        <v>3</v>
      </c>
    </row>
    <row r="47" spans="2:14" ht="22" customHeight="1" x14ac:dyDescent="0.2">
      <c r="B47" s="244">
        <v>38</v>
      </c>
      <c r="C47" s="253" t="s">
        <v>142</v>
      </c>
      <c r="D47" s="246" t="s">
        <v>109</v>
      </c>
      <c r="E47" s="258">
        <v>933.5</v>
      </c>
      <c r="F47" s="248">
        <f t="shared" si="1"/>
        <v>793.47500000000002</v>
      </c>
      <c r="G47" s="259">
        <f t="shared" si="2"/>
        <v>466.75</v>
      </c>
      <c r="H47" s="250">
        <f t="shared" si="0"/>
        <v>396.73750000000001</v>
      </c>
      <c r="I47" s="255">
        <v>3</v>
      </c>
      <c r="J47" s="252" t="s">
        <v>104</v>
      </c>
      <c r="K47" s="251">
        <v>3</v>
      </c>
      <c r="L47" s="244">
        <v>3</v>
      </c>
      <c r="M47" s="244">
        <v>2</v>
      </c>
      <c r="N47" s="244">
        <v>2</v>
      </c>
    </row>
    <row r="48" spans="2:14" ht="22" customHeight="1" x14ac:dyDescent="0.2">
      <c r="B48" s="244">
        <v>39</v>
      </c>
      <c r="C48" s="253" t="s">
        <v>143</v>
      </c>
      <c r="D48" s="246" t="s">
        <v>109</v>
      </c>
      <c r="E48" s="258">
        <v>784.61</v>
      </c>
      <c r="F48" s="248">
        <f t="shared" si="1"/>
        <v>666.91849999999999</v>
      </c>
      <c r="G48" s="259">
        <f t="shared" si="2"/>
        <v>392.30500000000001</v>
      </c>
      <c r="H48" s="250">
        <f t="shared" si="0"/>
        <v>333.45925</v>
      </c>
      <c r="I48" s="255">
        <v>3</v>
      </c>
      <c r="J48" s="252" t="s">
        <v>104</v>
      </c>
      <c r="K48" s="251">
        <v>3</v>
      </c>
      <c r="L48" s="244">
        <v>3</v>
      </c>
      <c r="M48" s="244">
        <v>2</v>
      </c>
      <c r="N48" s="244">
        <v>2</v>
      </c>
    </row>
    <row r="49" spans="2:14" ht="22" customHeight="1" x14ac:dyDescent="0.2">
      <c r="B49" s="244">
        <v>40</v>
      </c>
      <c r="C49" s="253" t="s">
        <v>144</v>
      </c>
      <c r="D49" s="246" t="s">
        <v>109</v>
      </c>
      <c r="E49" s="258">
        <v>2453.79</v>
      </c>
      <c r="F49" s="248">
        <f t="shared" si="1"/>
        <v>2085.7215000000001</v>
      </c>
      <c r="G49" s="259">
        <f t="shared" si="2"/>
        <v>1226.895</v>
      </c>
      <c r="H49" s="250">
        <f t="shared" si="0"/>
        <v>1042.8607500000001</v>
      </c>
      <c r="I49" s="255">
        <v>3</v>
      </c>
      <c r="J49" s="252" t="s">
        <v>104</v>
      </c>
      <c r="K49" s="251">
        <v>3</v>
      </c>
      <c r="L49" s="244">
        <v>3</v>
      </c>
      <c r="M49" s="244">
        <v>2</v>
      </c>
      <c r="N49" s="244">
        <v>2</v>
      </c>
    </row>
    <row r="50" spans="2:14" ht="22" customHeight="1" x14ac:dyDescent="0.2">
      <c r="B50" s="244">
        <v>41</v>
      </c>
      <c r="C50" s="253" t="s">
        <v>145</v>
      </c>
      <c r="D50" s="246" t="s">
        <v>103</v>
      </c>
      <c r="E50" s="258">
        <v>583.26</v>
      </c>
      <c r="F50" s="248">
        <f t="shared" si="1"/>
        <v>495.77100000000002</v>
      </c>
      <c r="G50" s="259">
        <f t="shared" si="2"/>
        <v>291.63</v>
      </c>
      <c r="H50" s="250">
        <f t="shared" si="0"/>
        <v>247.88550000000001</v>
      </c>
      <c r="I50" s="255">
        <v>3</v>
      </c>
      <c r="J50" s="252" t="s">
        <v>104</v>
      </c>
      <c r="K50" s="251">
        <v>3</v>
      </c>
      <c r="L50" s="244">
        <v>3</v>
      </c>
      <c r="M50" s="244">
        <v>2</v>
      </c>
      <c r="N50" s="244">
        <v>2</v>
      </c>
    </row>
    <row r="51" spans="2:14" ht="22" customHeight="1" x14ac:dyDescent="0.2">
      <c r="B51" s="244">
        <v>42</v>
      </c>
      <c r="C51" s="253" t="s">
        <v>146</v>
      </c>
      <c r="D51" s="246" t="s">
        <v>109</v>
      </c>
      <c r="E51" s="258">
        <v>1109.5</v>
      </c>
      <c r="F51" s="248">
        <f t="shared" si="1"/>
        <v>943.07500000000005</v>
      </c>
      <c r="G51" s="259">
        <f t="shared" si="2"/>
        <v>554.75</v>
      </c>
      <c r="H51" s="250">
        <f t="shared" si="0"/>
        <v>471.53750000000002</v>
      </c>
      <c r="I51" s="255">
        <v>3</v>
      </c>
      <c r="J51" s="252" t="s">
        <v>104</v>
      </c>
      <c r="K51" s="251">
        <v>3</v>
      </c>
      <c r="L51" s="244">
        <v>3</v>
      </c>
      <c r="M51" s="244">
        <v>2</v>
      </c>
      <c r="N51" s="244">
        <v>2</v>
      </c>
    </row>
    <row r="52" spans="2:14" ht="22" customHeight="1" x14ac:dyDescent="0.2">
      <c r="B52" s="244">
        <v>43</v>
      </c>
      <c r="C52" s="253" t="s">
        <v>147</v>
      </c>
      <c r="D52" s="246" t="s">
        <v>109</v>
      </c>
      <c r="E52" s="258">
        <v>785.31</v>
      </c>
      <c r="F52" s="248">
        <f t="shared" si="1"/>
        <v>667.51350000000002</v>
      </c>
      <c r="G52" s="259">
        <f t="shared" si="2"/>
        <v>392.65499999999997</v>
      </c>
      <c r="H52" s="250">
        <f t="shared" si="0"/>
        <v>333.75675000000001</v>
      </c>
      <c r="I52" s="255">
        <v>3</v>
      </c>
      <c r="J52" s="252" t="s">
        <v>104</v>
      </c>
      <c r="K52" s="251">
        <v>3</v>
      </c>
      <c r="L52" s="244">
        <v>3</v>
      </c>
      <c r="M52" s="244">
        <v>2</v>
      </c>
      <c r="N52" s="244">
        <v>2</v>
      </c>
    </row>
    <row r="53" spans="2:14" ht="22" customHeight="1" x14ac:dyDescent="0.2">
      <c r="B53" s="244">
        <v>44</v>
      </c>
      <c r="C53" s="253" t="s">
        <v>148</v>
      </c>
      <c r="D53" s="246" t="s">
        <v>109</v>
      </c>
      <c r="E53" s="258">
        <f>8807.04*0.5</f>
        <v>4403.5200000000004</v>
      </c>
      <c r="F53" s="248">
        <f t="shared" si="1"/>
        <v>3742.9920000000002</v>
      </c>
      <c r="G53" s="259">
        <f t="shared" si="2"/>
        <v>2201.7600000000002</v>
      </c>
      <c r="H53" s="250">
        <f t="shared" si="0"/>
        <v>1871.4960000000001</v>
      </c>
      <c r="I53" s="255">
        <v>3</v>
      </c>
      <c r="J53" s="252" t="s">
        <v>104</v>
      </c>
      <c r="K53" s="251">
        <v>3</v>
      </c>
      <c r="L53" s="244">
        <v>4</v>
      </c>
      <c r="M53" s="244">
        <v>3</v>
      </c>
      <c r="N53" s="244">
        <v>2</v>
      </c>
    </row>
    <row r="54" spans="2:14" ht="22" customHeight="1" x14ac:dyDescent="0.2">
      <c r="B54" s="244">
        <v>45</v>
      </c>
      <c r="C54" s="253" t="s">
        <v>149</v>
      </c>
      <c r="D54" s="246" t="s">
        <v>109</v>
      </c>
      <c r="E54" s="258">
        <v>3435.87</v>
      </c>
      <c r="F54" s="248">
        <f t="shared" si="1"/>
        <v>2920.4894999999997</v>
      </c>
      <c r="G54" s="259">
        <f t="shared" si="2"/>
        <v>1717.9349999999999</v>
      </c>
      <c r="H54" s="250">
        <f t="shared" si="0"/>
        <v>1460.2447499999998</v>
      </c>
      <c r="I54" s="255">
        <v>3</v>
      </c>
      <c r="J54" s="252" t="s">
        <v>104</v>
      </c>
      <c r="K54" s="251">
        <v>3</v>
      </c>
      <c r="L54" s="244">
        <v>3</v>
      </c>
      <c r="M54" s="244">
        <v>2</v>
      </c>
      <c r="N54" s="244">
        <v>2</v>
      </c>
    </row>
    <row r="55" spans="2:14" ht="22" customHeight="1" x14ac:dyDescent="0.2">
      <c r="B55" s="244">
        <v>46</v>
      </c>
      <c r="C55" s="253" t="s">
        <v>150</v>
      </c>
      <c r="D55" s="246" t="s">
        <v>109</v>
      </c>
      <c r="E55" s="258">
        <v>1516.42</v>
      </c>
      <c r="F55" s="248">
        <f t="shared" si="1"/>
        <v>1288.9570000000001</v>
      </c>
      <c r="G55" s="259">
        <f t="shared" si="2"/>
        <v>758.21</v>
      </c>
      <c r="H55" s="250">
        <f t="shared" si="0"/>
        <v>644.47850000000005</v>
      </c>
      <c r="I55" s="255">
        <v>3</v>
      </c>
      <c r="J55" s="252" t="s">
        <v>104</v>
      </c>
      <c r="K55" s="251">
        <v>3</v>
      </c>
      <c r="L55" s="244">
        <v>3</v>
      </c>
      <c r="M55" s="244">
        <v>2</v>
      </c>
      <c r="N55" s="244">
        <v>2</v>
      </c>
    </row>
    <row r="56" spans="2:14" ht="22" customHeight="1" x14ac:dyDescent="0.2">
      <c r="B56" s="244">
        <v>47</v>
      </c>
      <c r="C56" s="253" t="s">
        <v>151</v>
      </c>
      <c r="D56" s="246" t="s">
        <v>109</v>
      </c>
      <c r="E56" s="258">
        <v>1538.24</v>
      </c>
      <c r="F56" s="248">
        <f t="shared" si="1"/>
        <v>1307.5039999999999</v>
      </c>
      <c r="G56" s="259">
        <f t="shared" si="2"/>
        <v>769.12</v>
      </c>
      <c r="H56" s="250">
        <f t="shared" si="0"/>
        <v>653.75199999999995</v>
      </c>
      <c r="I56" s="255">
        <v>3</v>
      </c>
      <c r="J56" s="252" t="s">
        <v>104</v>
      </c>
      <c r="K56" s="251">
        <v>3</v>
      </c>
      <c r="L56" s="244">
        <v>3</v>
      </c>
      <c r="M56" s="244">
        <v>2</v>
      </c>
      <c r="N56" s="244">
        <v>2</v>
      </c>
    </row>
    <row r="57" spans="2:14" ht="22" customHeight="1" x14ac:dyDescent="0.2">
      <c r="B57" s="244">
        <v>48</v>
      </c>
      <c r="C57" s="253" t="s">
        <v>152</v>
      </c>
      <c r="D57" s="246" t="s">
        <v>109</v>
      </c>
      <c r="E57" s="258">
        <v>784.61</v>
      </c>
      <c r="F57" s="248">
        <f t="shared" si="1"/>
        <v>666.91849999999999</v>
      </c>
      <c r="G57" s="259">
        <f t="shared" si="2"/>
        <v>392.30500000000001</v>
      </c>
      <c r="H57" s="250">
        <f t="shared" si="0"/>
        <v>333.45925</v>
      </c>
      <c r="I57" s="255">
        <v>3</v>
      </c>
      <c r="J57" s="252" t="s">
        <v>104</v>
      </c>
      <c r="K57" s="251">
        <v>3</v>
      </c>
      <c r="L57" s="244">
        <v>3</v>
      </c>
      <c r="M57" s="244">
        <v>2</v>
      </c>
      <c r="N57" s="244">
        <v>2</v>
      </c>
    </row>
    <row r="58" spans="2:14" ht="22" customHeight="1" x14ac:dyDescent="0.2">
      <c r="B58" s="244">
        <v>49</v>
      </c>
      <c r="C58" s="253" t="s">
        <v>153</v>
      </c>
      <c r="D58" s="246" t="s">
        <v>109</v>
      </c>
      <c r="E58" s="258">
        <v>4253.92</v>
      </c>
      <c r="F58" s="248">
        <f t="shared" si="1"/>
        <v>3615.8320000000003</v>
      </c>
      <c r="G58" s="259">
        <f t="shared" si="2"/>
        <v>2126.96</v>
      </c>
      <c r="H58" s="250">
        <f t="shared" si="0"/>
        <v>1807.9160000000002</v>
      </c>
      <c r="I58" s="255">
        <v>3</v>
      </c>
      <c r="J58" s="252" t="s">
        <v>104</v>
      </c>
      <c r="K58" s="251">
        <v>3</v>
      </c>
      <c r="L58" s="244">
        <v>5</v>
      </c>
      <c r="M58" s="244">
        <v>2</v>
      </c>
      <c r="N58" s="244">
        <v>2</v>
      </c>
    </row>
    <row r="59" spans="2:14" ht="22" customHeight="1" x14ac:dyDescent="0.2">
      <c r="B59" s="244">
        <v>50</v>
      </c>
      <c r="C59" s="253" t="s">
        <v>154</v>
      </c>
      <c r="D59" s="246" t="s">
        <v>109</v>
      </c>
      <c r="E59" s="258">
        <v>9816.93</v>
      </c>
      <c r="F59" s="248">
        <f t="shared" si="1"/>
        <v>8344.3904999999995</v>
      </c>
      <c r="G59" s="259">
        <f t="shared" si="2"/>
        <v>4908.4650000000001</v>
      </c>
      <c r="H59" s="250">
        <f t="shared" si="0"/>
        <v>4172.1952499999998</v>
      </c>
      <c r="I59" s="255">
        <v>3</v>
      </c>
      <c r="J59" s="252" t="s">
        <v>104</v>
      </c>
      <c r="K59" s="251">
        <v>3</v>
      </c>
      <c r="L59" s="244">
        <v>3</v>
      </c>
      <c r="M59" s="244">
        <v>2</v>
      </c>
      <c r="N59" s="244">
        <v>2</v>
      </c>
    </row>
    <row r="60" spans="2:14" ht="22" customHeight="1" x14ac:dyDescent="0.2">
      <c r="B60" s="244">
        <v>51</v>
      </c>
      <c r="C60" s="256" t="s">
        <v>155</v>
      </c>
      <c r="D60" s="246" t="s">
        <v>103</v>
      </c>
      <c r="E60" s="258">
        <v>1472.06</v>
      </c>
      <c r="F60" s="248">
        <f t="shared" si="1"/>
        <v>1251.251</v>
      </c>
      <c r="G60" s="259">
        <f t="shared" si="2"/>
        <v>736.03</v>
      </c>
      <c r="H60" s="250">
        <f t="shared" si="0"/>
        <v>625.62549999999999</v>
      </c>
      <c r="I60" s="255">
        <v>3</v>
      </c>
      <c r="J60" s="252" t="s">
        <v>104</v>
      </c>
      <c r="K60" s="251">
        <v>3</v>
      </c>
      <c r="L60" s="244">
        <v>5</v>
      </c>
      <c r="M60" s="244">
        <v>2</v>
      </c>
      <c r="N60" s="244">
        <v>2</v>
      </c>
    </row>
    <row r="61" spans="2:14" ht="22" customHeight="1" x14ac:dyDescent="0.2">
      <c r="B61" s="244">
        <v>52</v>
      </c>
      <c r="C61" s="256" t="s">
        <v>156</v>
      </c>
      <c r="D61" s="246" t="s">
        <v>109</v>
      </c>
      <c r="E61" s="258">
        <v>2618.1799999999998</v>
      </c>
      <c r="F61" s="248">
        <f t="shared" si="1"/>
        <v>2225.453</v>
      </c>
      <c r="G61" s="259">
        <f t="shared" si="2"/>
        <v>1309.0899999999999</v>
      </c>
      <c r="H61" s="250">
        <f t="shared" si="0"/>
        <v>1112.7265</v>
      </c>
      <c r="I61" s="255">
        <v>3</v>
      </c>
      <c r="J61" s="252" t="s">
        <v>104</v>
      </c>
      <c r="K61" s="251">
        <v>3</v>
      </c>
      <c r="L61" s="244">
        <v>3</v>
      </c>
      <c r="M61" s="244">
        <v>2</v>
      </c>
      <c r="N61" s="244">
        <v>2</v>
      </c>
    </row>
    <row r="62" spans="2:14" ht="22" customHeight="1" x14ac:dyDescent="0.2">
      <c r="B62" s="244">
        <v>53</v>
      </c>
      <c r="C62" s="256" t="s">
        <v>157</v>
      </c>
      <c r="D62" s="246" t="s">
        <v>109</v>
      </c>
      <c r="E62" s="258">
        <v>6222.3</v>
      </c>
      <c r="F62" s="248">
        <f t="shared" si="1"/>
        <v>5288.9549999999999</v>
      </c>
      <c r="G62" s="259">
        <f t="shared" si="2"/>
        <v>3111.15</v>
      </c>
      <c r="H62" s="250">
        <f t="shared" si="0"/>
        <v>2644.4775</v>
      </c>
      <c r="I62" s="255">
        <v>3</v>
      </c>
      <c r="J62" s="252" t="s">
        <v>158</v>
      </c>
      <c r="K62" s="251">
        <v>3</v>
      </c>
      <c r="L62" s="244">
        <v>7</v>
      </c>
      <c r="M62" s="244">
        <v>3</v>
      </c>
      <c r="N62" s="244">
        <v>2</v>
      </c>
    </row>
    <row r="63" spans="2:14" ht="22" customHeight="1" x14ac:dyDescent="0.2">
      <c r="B63" s="244">
        <v>54</v>
      </c>
      <c r="C63" s="256" t="s">
        <v>159</v>
      </c>
      <c r="D63" s="246" t="s">
        <v>109</v>
      </c>
      <c r="E63" s="258">
        <v>3897.7</v>
      </c>
      <c r="F63" s="248">
        <f t="shared" si="1"/>
        <v>3313.0450000000001</v>
      </c>
      <c r="G63" s="259">
        <f t="shared" si="2"/>
        <v>1948.85</v>
      </c>
      <c r="H63" s="250">
        <f t="shared" si="0"/>
        <v>1656.5225</v>
      </c>
      <c r="I63" s="255">
        <v>3</v>
      </c>
      <c r="J63" s="252" t="s">
        <v>104</v>
      </c>
      <c r="K63" s="251">
        <v>3</v>
      </c>
      <c r="L63" s="244">
        <v>3</v>
      </c>
      <c r="M63" s="244">
        <v>2</v>
      </c>
      <c r="N63" s="244">
        <v>2</v>
      </c>
    </row>
    <row r="64" spans="2:14" ht="22" customHeight="1" x14ac:dyDescent="0.2">
      <c r="B64" s="244">
        <v>55</v>
      </c>
      <c r="C64" s="256" t="s">
        <v>160</v>
      </c>
      <c r="D64" s="246" t="s">
        <v>161</v>
      </c>
      <c r="E64" s="258">
        <v>4403.5200000000004</v>
      </c>
      <c r="F64" s="248">
        <f t="shared" si="1"/>
        <v>3742.9920000000002</v>
      </c>
      <c r="G64" s="259">
        <f t="shared" si="2"/>
        <v>2201.7600000000002</v>
      </c>
      <c r="H64" s="250">
        <f t="shared" si="0"/>
        <v>1871.4960000000001</v>
      </c>
      <c r="I64" s="255">
        <v>3</v>
      </c>
      <c r="J64" s="252" t="s">
        <v>104</v>
      </c>
      <c r="K64" s="251">
        <v>3</v>
      </c>
      <c r="L64" s="244">
        <v>5</v>
      </c>
      <c r="M64" s="244">
        <v>3</v>
      </c>
      <c r="N64" s="244">
        <v>2</v>
      </c>
    </row>
    <row r="65" spans="2:14" ht="22" customHeight="1" x14ac:dyDescent="0.2">
      <c r="B65" s="244">
        <v>56</v>
      </c>
      <c r="C65" s="253" t="s">
        <v>162</v>
      </c>
      <c r="D65" s="246" t="s">
        <v>103</v>
      </c>
      <c r="E65" s="258">
        <v>1472.06</v>
      </c>
      <c r="F65" s="248">
        <f t="shared" si="1"/>
        <v>1251.251</v>
      </c>
      <c r="G65" s="259">
        <f t="shared" si="2"/>
        <v>736.03</v>
      </c>
      <c r="H65" s="250">
        <f t="shared" si="0"/>
        <v>625.62549999999999</v>
      </c>
      <c r="I65" s="255">
        <v>3</v>
      </c>
      <c r="J65" s="252" t="s">
        <v>104</v>
      </c>
      <c r="K65" s="251">
        <v>3</v>
      </c>
      <c r="L65" s="244">
        <v>3</v>
      </c>
      <c r="M65" s="244">
        <v>2</v>
      </c>
      <c r="N65" s="244">
        <v>2</v>
      </c>
    </row>
    <row r="66" spans="2:14" ht="22" customHeight="1" x14ac:dyDescent="0.2">
      <c r="B66" s="244">
        <v>57</v>
      </c>
      <c r="C66" s="253" t="s">
        <v>163</v>
      </c>
      <c r="D66" s="246" t="s">
        <v>103</v>
      </c>
      <c r="E66" s="258">
        <v>1472.06</v>
      </c>
      <c r="F66" s="248">
        <f t="shared" si="1"/>
        <v>1251.251</v>
      </c>
      <c r="G66" s="259">
        <f t="shared" si="2"/>
        <v>736.03</v>
      </c>
      <c r="H66" s="250">
        <f t="shared" si="0"/>
        <v>625.62549999999999</v>
      </c>
      <c r="I66" s="255">
        <v>3</v>
      </c>
      <c r="J66" s="252" t="s">
        <v>104</v>
      </c>
      <c r="K66" s="251">
        <v>3</v>
      </c>
      <c r="L66" s="244">
        <v>3</v>
      </c>
      <c r="M66" s="244">
        <v>2</v>
      </c>
      <c r="N66" s="244">
        <v>2</v>
      </c>
    </row>
    <row r="67" spans="2:14" ht="22" customHeight="1" x14ac:dyDescent="0.2">
      <c r="B67" s="244">
        <v>58</v>
      </c>
      <c r="C67" s="253" t="s">
        <v>164</v>
      </c>
      <c r="D67" s="246" t="s">
        <v>109</v>
      </c>
      <c r="E67" s="258">
        <v>949.34</v>
      </c>
      <c r="F67" s="248">
        <f t="shared" si="1"/>
        <v>806.93900000000008</v>
      </c>
      <c r="G67" s="259">
        <f t="shared" si="2"/>
        <v>474.67</v>
      </c>
      <c r="H67" s="250">
        <f t="shared" si="0"/>
        <v>403.46950000000004</v>
      </c>
      <c r="I67" s="255">
        <v>3</v>
      </c>
      <c r="J67" s="252" t="s">
        <v>104</v>
      </c>
      <c r="K67" s="251">
        <v>3</v>
      </c>
      <c r="L67" s="244">
        <v>3</v>
      </c>
      <c r="M67" s="244">
        <v>2</v>
      </c>
      <c r="N67" s="244">
        <v>2</v>
      </c>
    </row>
    <row r="68" spans="2:14" ht="22" customHeight="1" x14ac:dyDescent="0.2">
      <c r="B68" s="244">
        <v>59</v>
      </c>
      <c r="C68" s="253" t="s">
        <v>165</v>
      </c>
      <c r="D68" s="246" t="s">
        <v>109</v>
      </c>
      <c r="E68" s="258">
        <v>1050.3699999999999</v>
      </c>
      <c r="F68" s="248">
        <f t="shared" si="1"/>
        <v>892.81449999999995</v>
      </c>
      <c r="G68" s="259">
        <f t="shared" si="2"/>
        <v>525.18499999999995</v>
      </c>
      <c r="H68" s="250">
        <f t="shared" si="0"/>
        <v>446.40724999999998</v>
      </c>
      <c r="I68" s="255">
        <v>3</v>
      </c>
      <c r="J68" s="252" t="s">
        <v>104</v>
      </c>
      <c r="K68" s="251">
        <v>3</v>
      </c>
      <c r="L68" s="244">
        <v>3</v>
      </c>
      <c r="M68" s="244">
        <v>2</v>
      </c>
      <c r="N68" s="244">
        <v>2</v>
      </c>
    </row>
    <row r="69" spans="2:14" ht="22" customHeight="1" x14ac:dyDescent="0.2">
      <c r="B69" s="244">
        <v>60</v>
      </c>
      <c r="C69" s="253" t="s">
        <v>166</v>
      </c>
      <c r="D69" s="246" t="s">
        <v>103</v>
      </c>
      <c r="E69" s="258">
        <v>941.25</v>
      </c>
      <c r="F69" s="248">
        <f t="shared" si="1"/>
        <v>800.0625</v>
      </c>
      <c r="G69" s="259">
        <f t="shared" si="2"/>
        <v>470.625</v>
      </c>
      <c r="H69" s="250">
        <f t="shared" si="0"/>
        <v>400.03125</v>
      </c>
      <c r="I69" s="255">
        <v>3</v>
      </c>
      <c r="J69" s="252" t="s">
        <v>104</v>
      </c>
      <c r="K69" s="251">
        <v>3</v>
      </c>
      <c r="L69" s="244">
        <v>3</v>
      </c>
      <c r="M69" s="244">
        <v>2</v>
      </c>
      <c r="N69" s="244">
        <v>2</v>
      </c>
    </row>
    <row r="70" spans="2:14" ht="22" customHeight="1" x14ac:dyDescent="0.2">
      <c r="B70" s="244">
        <v>61</v>
      </c>
      <c r="C70" s="253" t="s">
        <v>167</v>
      </c>
      <c r="D70" s="246" t="s">
        <v>103</v>
      </c>
      <c r="E70" s="258">
        <v>941.25</v>
      </c>
      <c r="F70" s="248">
        <f t="shared" si="1"/>
        <v>800.0625</v>
      </c>
      <c r="G70" s="259">
        <f t="shared" si="2"/>
        <v>470.625</v>
      </c>
      <c r="H70" s="250">
        <f t="shared" si="0"/>
        <v>400.03125</v>
      </c>
      <c r="I70" s="255">
        <v>3</v>
      </c>
      <c r="J70" s="252" t="s">
        <v>104</v>
      </c>
      <c r="K70" s="251">
        <v>3</v>
      </c>
      <c r="L70" s="244">
        <v>3</v>
      </c>
      <c r="M70" s="244">
        <v>2</v>
      </c>
      <c r="N70" s="244">
        <v>2</v>
      </c>
    </row>
    <row r="71" spans="2:14" ht="22" customHeight="1" x14ac:dyDescent="0.2">
      <c r="B71" s="244">
        <v>62</v>
      </c>
      <c r="C71" s="253" t="s">
        <v>168</v>
      </c>
      <c r="D71" s="246" t="s">
        <v>103</v>
      </c>
      <c r="E71" s="258">
        <v>941.25</v>
      </c>
      <c r="F71" s="248">
        <f t="shared" si="1"/>
        <v>800.0625</v>
      </c>
      <c r="G71" s="259">
        <f t="shared" si="2"/>
        <v>470.625</v>
      </c>
      <c r="H71" s="250">
        <f t="shared" si="0"/>
        <v>400.03125</v>
      </c>
      <c r="I71" s="255">
        <v>3</v>
      </c>
      <c r="J71" s="252" t="s">
        <v>104</v>
      </c>
      <c r="K71" s="251">
        <v>3</v>
      </c>
      <c r="L71" s="244">
        <v>3</v>
      </c>
      <c r="M71" s="244">
        <v>2</v>
      </c>
      <c r="N71" s="244">
        <v>2</v>
      </c>
    </row>
    <row r="72" spans="2:14" ht="22" customHeight="1" x14ac:dyDescent="0.2">
      <c r="B72" s="244">
        <v>63</v>
      </c>
      <c r="C72" s="256" t="s">
        <v>169</v>
      </c>
      <c r="D72" s="246" t="s">
        <v>109</v>
      </c>
      <c r="E72" s="258">
        <v>13088.77</v>
      </c>
      <c r="F72" s="248">
        <f t="shared" si="1"/>
        <v>11125.4545</v>
      </c>
      <c r="G72" s="259">
        <f t="shared" si="2"/>
        <v>6544.3850000000002</v>
      </c>
      <c r="H72" s="250">
        <f t="shared" si="0"/>
        <v>5562.7272499999999</v>
      </c>
      <c r="I72" s="255">
        <v>3</v>
      </c>
      <c r="J72" s="252" t="s">
        <v>104</v>
      </c>
      <c r="K72" s="251">
        <v>3</v>
      </c>
      <c r="L72" s="244">
        <v>5</v>
      </c>
      <c r="M72" s="244">
        <v>3</v>
      </c>
      <c r="N72" s="244">
        <v>2</v>
      </c>
    </row>
    <row r="73" spans="2:14" ht="22" customHeight="1" x14ac:dyDescent="0.2">
      <c r="B73" s="244">
        <v>64</v>
      </c>
      <c r="C73" s="256" t="s">
        <v>170</v>
      </c>
      <c r="D73" s="246" t="s">
        <v>109</v>
      </c>
      <c r="E73" s="258">
        <v>1579.42</v>
      </c>
      <c r="F73" s="248">
        <f t="shared" si="1"/>
        <v>1342.5070000000001</v>
      </c>
      <c r="G73" s="259">
        <f t="shared" si="2"/>
        <v>789.71</v>
      </c>
      <c r="H73" s="250">
        <f t="shared" si="0"/>
        <v>671.25350000000003</v>
      </c>
      <c r="I73" s="255">
        <v>3</v>
      </c>
      <c r="J73" s="252" t="s">
        <v>104</v>
      </c>
      <c r="K73" s="251">
        <v>3</v>
      </c>
      <c r="L73" s="244">
        <v>3</v>
      </c>
      <c r="M73" s="244">
        <v>2</v>
      </c>
      <c r="N73" s="244">
        <v>2</v>
      </c>
    </row>
    <row r="74" spans="2:14" ht="22" customHeight="1" x14ac:dyDescent="0.2">
      <c r="B74" s="244">
        <v>65</v>
      </c>
      <c r="C74" s="253" t="s">
        <v>171</v>
      </c>
      <c r="D74" s="246" t="s">
        <v>109</v>
      </c>
      <c r="E74" s="258">
        <v>816.64</v>
      </c>
      <c r="F74" s="248">
        <f t="shared" si="1"/>
        <v>694.14400000000001</v>
      </c>
      <c r="G74" s="259">
        <f t="shared" si="2"/>
        <v>408.32</v>
      </c>
      <c r="H74" s="250">
        <f t="shared" si="0"/>
        <v>347.072</v>
      </c>
      <c r="I74" s="255">
        <v>3</v>
      </c>
      <c r="J74" s="252" t="s">
        <v>104</v>
      </c>
      <c r="K74" s="251">
        <v>3</v>
      </c>
      <c r="L74" s="244">
        <v>3</v>
      </c>
      <c r="M74" s="244">
        <v>2</v>
      </c>
      <c r="N74" s="244">
        <v>2</v>
      </c>
    </row>
    <row r="75" spans="2:14" ht="22" customHeight="1" x14ac:dyDescent="0.2">
      <c r="B75" s="244">
        <v>66</v>
      </c>
      <c r="C75" s="256" t="s">
        <v>172</v>
      </c>
      <c r="D75" s="246" t="s">
        <v>109</v>
      </c>
      <c r="E75" s="261">
        <v>1963.1</v>
      </c>
      <c r="F75" s="248">
        <f t="shared" si="1"/>
        <v>1668.635</v>
      </c>
      <c r="G75" s="259">
        <f t="shared" si="2"/>
        <v>981.55</v>
      </c>
      <c r="H75" s="250">
        <f t="shared" ref="H75:H116" si="3">G75-(G75*$D$124)</f>
        <v>834.3175</v>
      </c>
      <c r="I75" s="255">
        <v>3</v>
      </c>
      <c r="J75" s="252" t="s">
        <v>104</v>
      </c>
      <c r="K75" s="251">
        <v>3</v>
      </c>
      <c r="L75" s="244">
        <v>3</v>
      </c>
      <c r="M75" s="244">
        <v>2</v>
      </c>
      <c r="N75" s="244">
        <v>2</v>
      </c>
    </row>
    <row r="76" spans="2:14" ht="22" customHeight="1" x14ac:dyDescent="0.2">
      <c r="B76" s="244">
        <v>67</v>
      </c>
      <c r="C76" s="253" t="s">
        <v>173</v>
      </c>
      <c r="D76" s="246" t="s">
        <v>109</v>
      </c>
      <c r="E76" s="262">
        <v>1516.42</v>
      </c>
      <c r="F76" s="248">
        <f t="shared" ref="F76:F116" si="4">E76-(E76*$D$124)</f>
        <v>1288.9570000000001</v>
      </c>
      <c r="G76" s="259">
        <f t="shared" si="2"/>
        <v>758.21</v>
      </c>
      <c r="H76" s="250">
        <f t="shared" si="3"/>
        <v>644.47850000000005</v>
      </c>
      <c r="I76" s="255">
        <v>3</v>
      </c>
      <c r="J76" s="252" t="s">
        <v>104</v>
      </c>
      <c r="K76" s="251">
        <v>3</v>
      </c>
      <c r="L76" s="244">
        <v>4</v>
      </c>
      <c r="M76" s="244">
        <v>3</v>
      </c>
      <c r="N76" s="244">
        <v>2</v>
      </c>
    </row>
    <row r="77" spans="2:14" ht="22" customHeight="1" x14ac:dyDescent="0.2">
      <c r="B77" s="244">
        <v>68</v>
      </c>
      <c r="C77" s="253" t="s">
        <v>174</v>
      </c>
      <c r="D77" s="246" t="s">
        <v>109</v>
      </c>
      <c r="E77" s="262">
        <v>1782.88</v>
      </c>
      <c r="F77" s="248">
        <f t="shared" si="4"/>
        <v>1515.4480000000001</v>
      </c>
      <c r="G77" s="259">
        <f t="shared" si="2"/>
        <v>891.44</v>
      </c>
      <c r="H77" s="250">
        <f t="shared" si="3"/>
        <v>757.72400000000005</v>
      </c>
      <c r="I77" s="255">
        <v>3</v>
      </c>
      <c r="J77" s="252" t="s">
        <v>104</v>
      </c>
      <c r="K77" s="251">
        <v>3</v>
      </c>
      <c r="L77" s="244">
        <v>3</v>
      </c>
      <c r="M77" s="244">
        <v>2</v>
      </c>
      <c r="N77" s="244">
        <v>2</v>
      </c>
    </row>
    <row r="78" spans="2:14" ht="22" customHeight="1" x14ac:dyDescent="0.2">
      <c r="B78" s="244">
        <v>69</v>
      </c>
      <c r="C78" s="263" t="s">
        <v>175</v>
      </c>
      <c r="D78" s="246" t="s">
        <v>109</v>
      </c>
      <c r="E78" s="264">
        <v>3435.87</v>
      </c>
      <c r="F78" s="248">
        <f t="shared" si="4"/>
        <v>2920.4894999999997</v>
      </c>
      <c r="G78" s="259">
        <f t="shared" si="2"/>
        <v>1717.9349999999999</v>
      </c>
      <c r="H78" s="250">
        <f t="shared" si="3"/>
        <v>1460.2447499999998</v>
      </c>
      <c r="I78" s="255">
        <v>3</v>
      </c>
      <c r="J78" s="252" t="s">
        <v>104</v>
      </c>
      <c r="K78" s="251">
        <v>3</v>
      </c>
      <c r="L78" s="244">
        <v>3</v>
      </c>
      <c r="M78" s="244">
        <v>2</v>
      </c>
      <c r="N78" s="244">
        <v>2</v>
      </c>
    </row>
    <row r="79" spans="2:14" ht="22" customHeight="1" x14ac:dyDescent="0.2">
      <c r="B79" s="244">
        <v>70</v>
      </c>
      <c r="C79" s="263" t="s">
        <v>176</v>
      </c>
      <c r="D79" s="246" t="s">
        <v>109</v>
      </c>
      <c r="E79" s="261">
        <v>1963.1</v>
      </c>
      <c r="F79" s="248">
        <f t="shared" si="4"/>
        <v>1668.635</v>
      </c>
      <c r="G79" s="259">
        <f t="shared" si="2"/>
        <v>981.55</v>
      </c>
      <c r="H79" s="250">
        <f t="shared" si="3"/>
        <v>834.3175</v>
      </c>
      <c r="I79" s="255">
        <v>3</v>
      </c>
      <c r="J79" s="252" t="s">
        <v>104</v>
      </c>
      <c r="K79" s="255">
        <v>3</v>
      </c>
      <c r="L79" s="244">
        <v>3</v>
      </c>
      <c r="M79" s="244">
        <v>2</v>
      </c>
      <c r="N79" s="244">
        <v>2</v>
      </c>
    </row>
    <row r="80" spans="2:14" ht="22" customHeight="1" x14ac:dyDescent="0.2">
      <c r="B80" s="244">
        <v>71</v>
      </c>
      <c r="C80" s="263" t="s">
        <v>177</v>
      </c>
      <c r="D80" s="246" t="s">
        <v>109</v>
      </c>
      <c r="E80" s="261">
        <v>1963.1</v>
      </c>
      <c r="F80" s="248">
        <f t="shared" si="4"/>
        <v>1668.635</v>
      </c>
      <c r="G80" s="259">
        <f t="shared" si="2"/>
        <v>981.55</v>
      </c>
      <c r="H80" s="250">
        <f t="shared" si="3"/>
        <v>834.3175</v>
      </c>
      <c r="I80" s="255">
        <v>3</v>
      </c>
      <c r="J80" s="252" t="s">
        <v>104</v>
      </c>
      <c r="K80" s="255">
        <v>3</v>
      </c>
      <c r="L80" s="244">
        <v>3</v>
      </c>
      <c r="M80" s="244">
        <v>2</v>
      </c>
      <c r="N80" s="244">
        <v>2</v>
      </c>
    </row>
    <row r="81" spans="2:14" ht="22" customHeight="1" x14ac:dyDescent="0.2">
      <c r="B81" s="244">
        <v>72</v>
      </c>
      <c r="C81" s="265" t="s">
        <v>178</v>
      </c>
      <c r="D81" s="246" t="s">
        <v>109</v>
      </c>
      <c r="E81" s="258">
        <v>1349.22</v>
      </c>
      <c r="F81" s="248">
        <f t="shared" si="4"/>
        <v>1146.837</v>
      </c>
      <c r="G81" s="259">
        <f t="shared" si="2"/>
        <v>674.61</v>
      </c>
      <c r="H81" s="250">
        <f t="shared" si="3"/>
        <v>573.41849999999999</v>
      </c>
      <c r="I81" s="255">
        <v>3</v>
      </c>
      <c r="J81" s="252" t="s">
        <v>104</v>
      </c>
      <c r="K81" s="251">
        <v>3</v>
      </c>
      <c r="L81" s="244">
        <v>3</v>
      </c>
      <c r="M81" s="244">
        <v>2</v>
      </c>
      <c r="N81" s="244">
        <v>2</v>
      </c>
    </row>
    <row r="82" spans="2:14" ht="22" customHeight="1" x14ac:dyDescent="0.2">
      <c r="B82" s="244">
        <v>73</v>
      </c>
      <c r="C82" s="265" t="s">
        <v>179</v>
      </c>
      <c r="D82" s="246" t="s">
        <v>109</v>
      </c>
      <c r="E82" s="266">
        <v>1166.53</v>
      </c>
      <c r="F82" s="248">
        <f t="shared" si="4"/>
        <v>991.55049999999994</v>
      </c>
      <c r="G82" s="259">
        <f t="shared" si="2"/>
        <v>583.26499999999999</v>
      </c>
      <c r="H82" s="250">
        <f t="shared" si="3"/>
        <v>495.77524999999997</v>
      </c>
      <c r="I82" s="255">
        <v>3</v>
      </c>
      <c r="J82" s="252" t="s">
        <v>104</v>
      </c>
      <c r="K82" s="255">
        <v>3</v>
      </c>
      <c r="L82" s="244">
        <v>3</v>
      </c>
      <c r="M82" s="244">
        <v>2</v>
      </c>
      <c r="N82" s="244">
        <v>2</v>
      </c>
    </row>
    <row r="83" spans="2:14" ht="22" customHeight="1" x14ac:dyDescent="0.2">
      <c r="B83" s="244">
        <v>74</v>
      </c>
      <c r="C83" s="265" t="s">
        <v>180</v>
      </c>
      <c r="D83" s="246" t="s">
        <v>109</v>
      </c>
      <c r="E83" s="258">
        <v>2618.1799999999998</v>
      </c>
      <c r="F83" s="248">
        <f t="shared" si="4"/>
        <v>2225.453</v>
      </c>
      <c r="G83" s="259">
        <f t="shared" si="2"/>
        <v>1309.0899999999999</v>
      </c>
      <c r="H83" s="250">
        <f t="shared" si="3"/>
        <v>1112.7265</v>
      </c>
      <c r="I83" s="255">
        <v>3</v>
      </c>
      <c r="J83" s="252" t="s">
        <v>104</v>
      </c>
      <c r="K83" s="255">
        <v>3</v>
      </c>
      <c r="L83" s="244">
        <v>3</v>
      </c>
      <c r="M83" s="244">
        <v>2</v>
      </c>
      <c r="N83" s="244">
        <v>2</v>
      </c>
    </row>
    <row r="84" spans="2:14" ht="22" customHeight="1" x14ac:dyDescent="0.2">
      <c r="B84" s="244">
        <v>75</v>
      </c>
      <c r="C84" s="265" t="s">
        <v>181</v>
      </c>
      <c r="D84" s="246" t="s">
        <v>109</v>
      </c>
      <c r="E84" s="258">
        <v>2618.1799999999998</v>
      </c>
      <c r="F84" s="248">
        <f t="shared" si="4"/>
        <v>2225.453</v>
      </c>
      <c r="G84" s="259">
        <f t="shared" si="2"/>
        <v>1309.0899999999999</v>
      </c>
      <c r="H84" s="250">
        <f t="shared" si="3"/>
        <v>1112.7265</v>
      </c>
      <c r="I84" s="255">
        <v>3</v>
      </c>
      <c r="J84" s="252" t="s">
        <v>104</v>
      </c>
      <c r="K84" s="255">
        <v>3</v>
      </c>
      <c r="L84" s="244">
        <v>3</v>
      </c>
      <c r="M84" s="244">
        <v>2</v>
      </c>
      <c r="N84" s="244">
        <v>2</v>
      </c>
    </row>
    <row r="85" spans="2:14" ht="22" customHeight="1" x14ac:dyDescent="0.2">
      <c r="B85" s="244">
        <v>76</v>
      </c>
      <c r="C85" s="265" t="s">
        <v>182</v>
      </c>
      <c r="D85" s="246" t="s">
        <v>183</v>
      </c>
      <c r="E85" s="261">
        <v>5562.66</v>
      </c>
      <c r="F85" s="248">
        <f t="shared" si="4"/>
        <v>4728.2609999999995</v>
      </c>
      <c r="G85" s="259">
        <f t="shared" si="2"/>
        <v>2781.33</v>
      </c>
      <c r="H85" s="250">
        <f t="shared" si="3"/>
        <v>2364.1304999999998</v>
      </c>
      <c r="I85" s="255">
        <v>3</v>
      </c>
      <c r="J85" s="252" t="s">
        <v>104</v>
      </c>
      <c r="K85" s="255">
        <v>3</v>
      </c>
      <c r="L85" s="244">
        <v>3</v>
      </c>
      <c r="M85" s="244">
        <v>2</v>
      </c>
      <c r="N85" s="244">
        <v>2</v>
      </c>
    </row>
    <row r="86" spans="2:14" ht="22" customHeight="1" x14ac:dyDescent="0.2">
      <c r="B86" s="244">
        <v>77</v>
      </c>
      <c r="C86" s="265" t="s">
        <v>184</v>
      </c>
      <c r="D86" s="246" t="s">
        <v>109</v>
      </c>
      <c r="E86" s="261">
        <v>800</v>
      </c>
      <c r="F86" s="248">
        <f t="shared" si="4"/>
        <v>680</v>
      </c>
      <c r="G86" s="259">
        <f t="shared" si="2"/>
        <v>400</v>
      </c>
      <c r="H86" s="250">
        <f t="shared" si="3"/>
        <v>340</v>
      </c>
      <c r="I86" s="255">
        <v>3</v>
      </c>
      <c r="J86" s="267" t="s">
        <v>185</v>
      </c>
      <c r="K86" s="251">
        <v>3</v>
      </c>
      <c r="L86" s="244">
        <v>2</v>
      </c>
      <c r="M86" s="244">
        <v>1</v>
      </c>
      <c r="N86" s="244">
        <v>1</v>
      </c>
    </row>
    <row r="87" spans="2:14" ht="22" customHeight="1" x14ac:dyDescent="0.2">
      <c r="B87" s="244">
        <v>78</v>
      </c>
      <c r="C87" s="268" t="s">
        <v>186</v>
      </c>
      <c r="D87" s="246" t="s">
        <v>109</v>
      </c>
      <c r="E87" s="269">
        <v>3048.32</v>
      </c>
      <c r="F87" s="270">
        <f t="shared" si="4"/>
        <v>2591.0720000000001</v>
      </c>
      <c r="G87" s="271">
        <f t="shared" si="2"/>
        <v>1524.16</v>
      </c>
      <c r="H87" s="272">
        <f t="shared" si="3"/>
        <v>1295.5360000000001</v>
      </c>
      <c r="I87" s="255">
        <v>3</v>
      </c>
      <c r="J87" s="252" t="s">
        <v>104</v>
      </c>
      <c r="K87" s="251">
        <v>3</v>
      </c>
      <c r="L87" s="244">
        <v>3</v>
      </c>
      <c r="M87" s="244">
        <v>2</v>
      </c>
      <c r="N87" s="244">
        <v>2</v>
      </c>
    </row>
    <row r="88" spans="2:14" ht="22" customHeight="1" x14ac:dyDescent="0.2">
      <c r="B88" s="244">
        <v>79</v>
      </c>
      <c r="C88" s="268" t="s">
        <v>187</v>
      </c>
      <c r="D88" s="246" t="s">
        <v>109</v>
      </c>
      <c r="E88" s="273">
        <v>2453.79</v>
      </c>
      <c r="F88" s="270">
        <f t="shared" si="4"/>
        <v>2085.7215000000001</v>
      </c>
      <c r="G88" s="271">
        <f t="shared" si="2"/>
        <v>1226.895</v>
      </c>
      <c r="H88" s="272">
        <f t="shared" si="3"/>
        <v>1042.8607500000001</v>
      </c>
      <c r="I88" s="255">
        <v>3</v>
      </c>
      <c r="J88" s="252" t="s">
        <v>104</v>
      </c>
      <c r="K88" s="251">
        <v>3</v>
      </c>
      <c r="L88" s="244">
        <v>3</v>
      </c>
      <c r="M88" s="244">
        <v>2</v>
      </c>
      <c r="N88" s="244">
        <v>2</v>
      </c>
    </row>
    <row r="89" spans="2:14" ht="22" customHeight="1" x14ac:dyDescent="0.2">
      <c r="B89" s="244">
        <v>80</v>
      </c>
      <c r="C89" s="268" t="s">
        <v>188</v>
      </c>
      <c r="D89" s="246" t="s">
        <v>109</v>
      </c>
      <c r="E89" s="274">
        <v>1963.1</v>
      </c>
      <c r="F89" s="270">
        <f t="shared" si="4"/>
        <v>1668.635</v>
      </c>
      <c r="G89" s="271">
        <f t="shared" si="2"/>
        <v>981.55</v>
      </c>
      <c r="H89" s="272">
        <f t="shared" si="3"/>
        <v>834.3175</v>
      </c>
      <c r="I89" s="255">
        <v>3</v>
      </c>
      <c r="J89" s="252" t="s">
        <v>104</v>
      </c>
      <c r="K89" s="251">
        <v>3</v>
      </c>
      <c r="L89" s="244">
        <v>3</v>
      </c>
      <c r="M89" s="244">
        <v>2</v>
      </c>
      <c r="N89" s="244">
        <v>2</v>
      </c>
    </row>
    <row r="90" spans="2:14" ht="22" customHeight="1" x14ac:dyDescent="0.2">
      <c r="B90" s="244">
        <v>81</v>
      </c>
      <c r="C90" s="268" t="s">
        <v>189</v>
      </c>
      <c r="D90" s="246" t="s">
        <v>109</v>
      </c>
      <c r="E90" s="274">
        <v>1963.1</v>
      </c>
      <c r="F90" s="270">
        <f t="shared" si="4"/>
        <v>1668.635</v>
      </c>
      <c r="G90" s="271">
        <f t="shared" si="2"/>
        <v>981.55</v>
      </c>
      <c r="H90" s="272">
        <f t="shared" si="3"/>
        <v>834.3175</v>
      </c>
      <c r="I90" s="255">
        <v>3</v>
      </c>
      <c r="J90" s="252" t="s">
        <v>104</v>
      </c>
      <c r="K90" s="251">
        <v>3</v>
      </c>
      <c r="L90" s="244">
        <v>3</v>
      </c>
      <c r="M90" s="244">
        <v>2</v>
      </c>
      <c r="N90" s="244">
        <v>2</v>
      </c>
    </row>
    <row r="91" spans="2:14" ht="22" customHeight="1" x14ac:dyDescent="0.2">
      <c r="B91" s="244">
        <v>82</v>
      </c>
      <c r="C91" s="268" t="s">
        <v>190</v>
      </c>
      <c r="D91" s="246" t="s">
        <v>109</v>
      </c>
      <c r="E91" s="274">
        <v>1963.1</v>
      </c>
      <c r="F91" s="270">
        <f t="shared" si="4"/>
        <v>1668.635</v>
      </c>
      <c r="G91" s="271">
        <f t="shared" si="2"/>
        <v>981.55</v>
      </c>
      <c r="H91" s="272">
        <f t="shared" si="3"/>
        <v>834.3175</v>
      </c>
      <c r="I91" s="255">
        <v>3</v>
      </c>
      <c r="J91" s="252" t="s">
        <v>104</v>
      </c>
      <c r="K91" s="251">
        <v>3</v>
      </c>
      <c r="L91" s="244">
        <v>3</v>
      </c>
      <c r="M91" s="244">
        <v>2</v>
      </c>
      <c r="N91" s="244">
        <v>2</v>
      </c>
    </row>
    <row r="92" spans="2:14" ht="22" customHeight="1" x14ac:dyDescent="0.2">
      <c r="B92" s="244">
        <v>83</v>
      </c>
      <c r="C92" s="268" t="s">
        <v>191</v>
      </c>
      <c r="D92" s="275" t="s">
        <v>109</v>
      </c>
      <c r="E92" s="274">
        <v>1963.1</v>
      </c>
      <c r="F92" s="270">
        <f t="shared" si="4"/>
        <v>1668.635</v>
      </c>
      <c r="G92" s="271">
        <f t="shared" si="2"/>
        <v>981.55</v>
      </c>
      <c r="H92" s="272">
        <f t="shared" si="3"/>
        <v>834.3175</v>
      </c>
      <c r="I92" s="255">
        <v>3</v>
      </c>
      <c r="J92" s="252" t="s">
        <v>104</v>
      </c>
      <c r="K92" s="251">
        <v>3</v>
      </c>
      <c r="L92" s="244">
        <v>3</v>
      </c>
      <c r="M92" s="244">
        <v>2</v>
      </c>
      <c r="N92" s="244">
        <v>2</v>
      </c>
    </row>
    <row r="93" spans="2:14" ht="22" customHeight="1" x14ac:dyDescent="0.2">
      <c r="B93" s="244">
        <v>84</v>
      </c>
      <c r="C93" s="268" t="s">
        <v>192</v>
      </c>
      <c r="D93" s="246" t="s">
        <v>109</v>
      </c>
      <c r="E93" s="274">
        <v>1963.1</v>
      </c>
      <c r="F93" s="270">
        <f t="shared" si="4"/>
        <v>1668.635</v>
      </c>
      <c r="G93" s="271">
        <f t="shared" si="2"/>
        <v>981.55</v>
      </c>
      <c r="H93" s="272">
        <f t="shared" si="3"/>
        <v>834.3175</v>
      </c>
      <c r="I93" s="255">
        <v>3</v>
      </c>
      <c r="J93" s="252" t="s">
        <v>104</v>
      </c>
      <c r="K93" s="251">
        <v>3</v>
      </c>
      <c r="L93" s="244">
        <v>3</v>
      </c>
      <c r="M93" s="244">
        <v>2</v>
      </c>
      <c r="N93" s="244">
        <v>2</v>
      </c>
    </row>
    <row r="94" spans="2:14" ht="22" customHeight="1" x14ac:dyDescent="0.2">
      <c r="B94" s="244">
        <v>85</v>
      </c>
      <c r="C94" s="268" t="s">
        <v>193</v>
      </c>
      <c r="D94" s="246" t="s">
        <v>109</v>
      </c>
      <c r="E94" s="273">
        <f>4403.52/2</f>
        <v>2201.7600000000002</v>
      </c>
      <c r="F94" s="270">
        <f t="shared" si="4"/>
        <v>1871.4960000000001</v>
      </c>
      <c r="G94" s="271">
        <f t="shared" si="2"/>
        <v>1100.8800000000001</v>
      </c>
      <c r="H94" s="272">
        <f t="shared" si="3"/>
        <v>935.74800000000005</v>
      </c>
      <c r="I94" s="255">
        <v>3</v>
      </c>
      <c r="J94" s="252" t="s">
        <v>104</v>
      </c>
      <c r="K94" s="251">
        <v>3</v>
      </c>
      <c r="L94" s="244">
        <v>3</v>
      </c>
      <c r="M94" s="244">
        <v>2</v>
      </c>
      <c r="N94" s="244">
        <v>2</v>
      </c>
    </row>
    <row r="95" spans="2:14" ht="22" customHeight="1" x14ac:dyDescent="0.2">
      <c r="B95" s="244">
        <v>86</v>
      </c>
      <c r="C95" s="265" t="s">
        <v>194</v>
      </c>
      <c r="D95" s="246" t="s">
        <v>109</v>
      </c>
      <c r="E95" s="273">
        <v>8807.0400000000009</v>
      </c>
      <c r="F95" s="270">
        <f t="shared" si="4"/>
        <v>7485.9840000000004</v>
      </c>
      <c r="G95" s="271">
        <f t="shared" si="2"/>
        <v>4403.5200000000004</v>
      </c>
      <c r="H95" s="272">
        <f t="shared" si="3"/>
        <v>3742.9920000000002</v>
      </c>
      <c r="I95" s="255">
        <v>3</v>
      </c>
      <c r="J95" s="252" t="s">
        <v>104</v>
      </c>
      <c r="K95" s="251">
        <v>3</v>
      </c>
      <c r="L95" s="244">
        <v>5</v>
      </c>
      <c r="M95" s="244">
        <v>2</v>
      </c>
      <c r="N95" s="244">
        <v>2</v>
      </c>
    </row>
    <row r="96" spans="2:14" ht="22" customHeight="1" x14ac:dyDescent="0.2">
      <c r="B96" s="244">
        <v>87</v>
      </c>
      <c r="C96" s="265" t="s">
        <v>195</v>
      </c>
      <c r="D96" s="246" t="s">
        <v>109</v>
      </c>
      <c r="E96" s="273">
        <f>4403.52</f>
        <v>4403.5200000000004</v>
      </c>
      <c r="F96" s="270">
        <f t="shared" si="4"/>
        <v>3742.9920000000002</v>
      </c>
      <c r="G96" s="271">
        <f t="shared" si="2"/>
        <v>2201.7600000000002</v>
      </c>
      <c r="H96" s="272">
        <f t="shared" si="3"/>
        <v>1871.4960000000001</v>
      </c>
      <c r="I96" s="255">
        <v>3</v>
      </c>
      <c r="J96" s="252" t="s">
        <v>104</v>
      </c>
      <c r="K96" s="251">
        <v>3</v>
      </c>
      <c r="L96" s="244">
        <v>5</v>
      </c>
      <c r="M96" s="244">
        <v>2</v>
      </c>
      <c r="N96" s="244">
        <v>2</v>
      </c>
    </row>
    <row r="97" spans="2:14" ht="22" customHeight="1" x14ac:dyDescent="0.2">
      <c r="B97" s="244">
        <v>88</v>
      </c>
      <c r="C97" s="268" t="s">
        <v>196</v>
      </c>
      <c r="D97" s="246" t="s">
        <v>109</v>
      </c>
      <c r="E97" s="274">
        <v>1963.1</v>
      </c>
      <c r="F97" s="270">
        <f t="shared" si="4"/>
        <v>1668.635</v>
      </c>
      <c r="G97" s="271">
        <f t="shared" si="2"/>
        <v>981.55</v>
      </c>
      <c r="H97" s="272">
        <f t="shared" si="3"/>
        <v>834.3175</v>
      </c>
      <c r="I97" s="255">
        <v>3</v>
      </c>
      <c r="J97" s="252" t="s">
        <v>104</v>
      </c>
      <c r="K97" s="251">
        <v>3</v>
      </c>
      <c r="L97" s="244">
        <v>3</v>
      </c>
      <c r="M97" s="244">
        <v>2</v>
      </c>
      <c r="N97" s="244">
        <v>2</v>
      </c>
    </row>
    <row r="98" spans="2:14" ht="22" customHeight="1" x14ac:dyDescent="0.2">
      <c r="B98" s="244">
        <v>89</v>
      </c>
      <c r="C98" s="268" t="s">
        <v>197</v>
      </c>
      <c r="D98" s="246" t="s">
        <v>109</v>
      </c>
      <c r="E98" s="274">
        <v>1963.1</v>
      </c>
      <c r="F98" s="270">
        <f t="shared" si="4"/>
        <v>1668.635</v>
      </c>
      <c r="G98" s="271">
        <f t="shared" si="2"/>
        <v>981.55</v>
      </c>
      <c r="H98" s="272">
        <f t="shared" si="3"/>
        <v>834.3175</v>
      </c>
      <c r="I98" s="255">
        <v>3</v>
      </c>
      <c r="J98" s="252" t="s">
        <v>104</v>
      </c>
      <c r="K98" s="251">
        <v>3</v>
      </c>
      <c r="L98" s="244">
        <v>3</v>
      </c>
      <c r="M98" s="244">
        <v>2</v>
      </c>
      <c r="N98" s="244">
        <v>2</v>
      </c>
    </row>
    <row r="99" spans="2:14" ht="22" customHeight="1" x14ac:dyDescent="0.2">
      <c r="B99" s="244">
        <v>90</v>
      </c>
      <c r="C99" s="268" t="s">
        <v>198</v>
      </c>
      <c r="D99" s="246" t="s">
        <v>109</v>
      </c>
      <c r="E99" s="273">
        <v>4613.3100000000004</v>
      </c>
      <c r="F99" s="270">
        <f t="shared" si="4"/>
        <v>3921.3135000000002</v>
      </c>
      <c r="G99" s="271">
        <f t="shared" si="2"/>
        <v>2306.6550000000002</v>
      </c>
      <c r="H99" s="272">
        <f t="shared" si="3"/>
        <v>1960.6567500000001</v>
      </c>
      <c r="I99" s="255">
        <v>3</v>
      </c>
      <c r="J99" s="252" t="s">
        <v>104</v>
      </c>
      <c r="K99" s="251">
        <v>3</v>
      </c>
      <c r="L99" s="244">
        <v>3</v>
      </c>
      <c r="M99" s="244">
        <v>2</v>
      </c>
      <c r="N99" s="244">
        <v>2</v>
      </c>
    </row>
    <row r="100" spans="2:14" ht="22" customHeight="1" x14ac:dyDescent="0.2">
      <c r="B100" s="244">
        <v>91</v>
      </c>
      <c r="C100" s="268" t="s">
        <v>199</v>
      </c>
      <c r="D100" s="246" t="s">
        <v>109</v>
      </c>
      <c r="E100" s="274">
        <v>5242.6899999999996</v>
      </c>
      <c r="F100" s="270">
        <f t="shared" si="4"/>
        <v>4456.2865000000002</v>
      </c>
      <c r="G100" s="271">
        <f t="shared" si="2"/>
        <v>2621.3449999999998</v>
      </c>
      <c r="H100" s="272">
        <f t="shared" si="3"/>
        <v>2228.1432500000001</v>
      </c>
      <c r="I100" s="255">
        <v>3</v>
      </c>
      <c r="J100" s="252" t="s">
        <v>104</v>
      </c>
      <c r="K100" s="251">
        <v>3</v>
      </c>
      <c r="L100" s="244">
        <v>3</v>
      </c>
      <c r="M100" s="244">
        <v>2</v>
      </c>
      <c r="N100" s="244">
        <v>2</v>
      </c>
    </row>
    <row r="101" spans="2:14" ht="22" customHeight="1" x14ac:dyDescent="0.2">
      <c r="B101" s="244">
        <v>92</v>
      </c>
      <c r="C101" s="268" t="s">
        <v>200</v>
      </c>
      <c r="D101" s="246" t="s">
        <v>109</v>
      </c>
      <c r="E101" s="274">
        <v>7778.5</v>
      </c>
      <c r="F101" s="270">
        <f t="shared" si="4"/>
        <v>6611.7250000000004</v>
      </c>
      <c r="G101" s="271">
        <f t="shared" si="2"/>
        <v>3889.25</v>
      </c>
      <c r="H101" s="272">
        <f t="shared" si="3"/>
        <v>3305.8625000000002</v>
      </c>
      <c r="I101" s="255">
        <v>3</v>
      </c>
      <c r="J101" s="252" t="s">
        <v>104</v>
      </c>
      <c r="K101" s="251">
        <v>3</v>
      </c>
      <c r="L101" s="244">
        <v>3</v>
      </c>
      <c r="M101" s="244">
        <v>2</v>
      </c>
      <c r="N101" s="244">
        <v>2</v>
      </c>
    </row>
    <row r="102" spans="2:14" ht="22" customHeight="1" x14ac:dyDescent="0.2">
      <c r="B102" s="244">
        <v>93</v>
      </c>
      <c r="C102" s="268" t="s">
        <v>201</v>
      </c>
      <c r="D102" s="246" t="s">
        <v>109</v>
      </c>
      <c r="E102" s="273">
        <v>2453.79</v>
      </c>
      <c r="F102" s="270">
        <f t="shared" si="4"/>
        <v>2085.7215000000001</v>
      </c>
      <c r="G102" s="271">
        <f t="shared" si="2"/>
        <v>1226.895</v>
      </c>
      <c r="H102" s="272">
        <f t="shared" si="3"/>
        <v>1042.8607500000001</v>
      </c>
      <c r="I102" s="255">
        <v>3</v>
      </c>
      <c r="J102" s="252" t="s">
        <v>104</v>
      </c>
      <c r="K102" s="251">
        <v>3</v>
      </c>
      <c r="L102" s="244">
        <v>3</v>
      </c>
      <c r="M102" s="244">
        <v>2</v>
      </c>
      <c r="N102" s="244">
        <v>2</v>
      </c>
    </row>
    <row r="103" spans="2:14" ht="22" customHeight="1" x14ac:dyDescent="0.2">
      <c r="B103" s="244">
        <v>94</v>
      </c>
      <c r="C103" s="268" t="s">
        <v>202</v>
      </c>
      <c r="D103" s="246" t="s">
        <v>109</v>
      </c>
      <c r="E103" s="274">
        <v>5242.6899999999996</v>
      </c>
      <c r="F103" s="270">
        <f t="shared" si="4"/>
        <v>4456.2865000000002</v>
      </c>
      <c r="G103" s="271">
        <f t="shared" si="2"/>
        <v>2621.3449999999998</v>
      </c>
      <c r="H103" s="272">
        <f t="shared" si="3"/>
        <v>2228.1432500000001</v>
      </c>
      <c r="I103" s="255">
        <v>3</v>
      </c>
      <c r="J103" s="252" t="s">
        <v>104</v>
      </c>
      <c r="K103" s="251">
        <v>3</v>
      </c>
      <c r="L103" s="244">
        <v>3</v>
      </c>
      <c r="M103" s="244">
        <v>2</v>
      </c>
      <c r="N103" s="244">
        <v>2</v>
      </c>
    </row>
    <row r="104" spans="2:14" ht="22" customHeight="1" x14ac:dyDescent="0.2">
      <c r="B104" s="244">
        <v>95</v>
      </c>
      <c r="C104" s="268" t="s">
        <v>203</v>
      </c>
      <c r="D104" s="246" t="s">
        <v>109</v>
      </c>
      <c r="E104" s="274">
        <v>1963.1</v>
      </c>
      <c r="F104" s="270">
        <f t="shared" si="4"/>
        <v>1668.635</v>
      </c>
      <c r="G104" s="271">
        <f>E104*0.5</f>
        <v>981.55</v>
      </c>
      <c r="H104" s="272">
        <f t="shared" si="3"/>
        <v>834.3175</v>
      </c>
      <c r="I104" s="255">
        <v>3</v>
      </c>
      <c r="J104" s="252" t="s">
        <v>104</v>
      </c>
      <c r="K104" s="251">
        <v>3</v>
      </c>
      <c r="L104" s="244">
        <v>3</v>
      </c>
      <c r="M104" s="244">
        <v>2</v>
      </c>
      <c r="N104" s="244">
        <v>2</v>
      </c>
    </row>
    <row r="105" spans="2:14" ht="22" customHeight="1" x14ac:dyDescent="0.2">
      <c r="B105" s="244">
        <v>96</v>
      </c>
      <c r="C105" s="268" t="s">
        <v>204</v>
      </c>
      <c r="D105" s="246" t="s">
        <v>109</v>
      </c>
      <c r="E105" s="274">
        <v>1963.1</v>
      </c>
      <c r="F105" s="270">
        <f t="shared" si="4"/>
        <v>1668.635</v>
      </c>
      <c r="G105" s="271">
        <f>E105*0.5</f>
        <v>981.55</v>
      </c>
      <c r="H105" s="272">
        <f t="shared" si="3"/>
        <v>834.3175</v>
      </c>
      <c r="I105" s="255">
        <v>3</v>
      </c>
      <c r="J105" s="252" t="s">
        <v>104</v>
      </c>
      <c r="K105" s="251">
        <v>3</v>
      </c>
      <c r="L105" s="244">
        <v>3</v>
      </c>
      <c r="M105" s="244">
        <v>2</v>
      </c>
      <c r="N105" s="244">
        <v>2</v>
      </c>
    </row>
    <row r="106" spans="2:14" ht="22" customHeight="1" x14ac:dyDescent="0.2">
      <c r="B106" s="244">
        <v>97</v>
      </c>
      <c r="C106" s="268" t="s">
        <v>205</v>
      </c>
      <c r="D106" s="246" t="s">
        <v>109</v>
      </c>
      <c r="E106" s="274">
        <v>5242.6899999999996</v>
      </c>
      <c r="F106" s="270">
        <f t="shared" si="4"/>
        <v>4456.2865000000002</v>
      </c>
      <c r="G106" s="271">
        <f t="shared" ref="G106:G116" si="5">E106*0.5</f>
        <v>2621.3449999999998</v>
      </c>
      <c r="H106" s="272">
        <f t="shared" si="3"/>
        <v>2228.1432500000001</v>
      </c>
      <c r="I106" s="255">
        <v>3</v>
      </c>
      <c r="J106" s="252" t="s">
        <v>104</v>
      </c>
      <c r="K106" s="251">
        <v>3</v>
      </c>
      <c r="L106" s="244">
        <v>3</v>
      </c>
      <c r="M106" s="244">
        <v>2</v>
      </c>
      <c r="N106" s="244">
        <v>2</v>
      </c>
    </row>
    <row r="107" spans="2:14" ht="22" customHeight="1" x14ac:dyDescent="0.2">
      <c r="B107" s="244">
        <v>98</v>
      </c>
      <c r="C107" s="268" t="s">
        <v>206</v>
      </c>
      <c r="D107" s="246" t="s">
        <v>109</v>
      </c>
      <c r="E107" s="274">
        <v>1963.1</v>
      </c>
      <c r="F107" s="270">
        <f t="shared" si="4"/>
        <v>1668.635</v>
      </c>
      <c r="G107" s="271">
        <f t="shared" si="5"/>
        <v>981.55</v>
      </c>
      <c r="H107" s="272">
        <f t="shared" si="3"/>
        <v>834.3175</v>
      </c>
      <c r="I107" s="255">
        <v>3</v>
      </c>
      <c r="J107" s="252" t="s">
        <v>104</v>
      </c>
      <c r="K107" s="251">
        <v>3</v>
      </c>
      <c r="L107" s="244">
        <v>3</v>
      </c>
      <c r="M107" s="244">
        <v>2</v>
      </c>
      <c r="N107" s="244">
        <v>2</v>
      </c>
    </row>
    <row r="108" spans="2:14" ht="22" customHeight="1" x14ac:dyDescent="0.2">
      <c r="B108" s="244">
        <v>99</v>
      </c>
      <c r="C108" s="268" t="s">
        <v>207</v>
      </c>
      <c r="D108" s="246" t="s">
        <v>109</v>
      </c>
      <c r="E108" s="274">
        <v>1963.1</v>
      </c>
      <c r="F108" s="270">
        <f t="shared" si="4"/>
        <v>1668.635</v>
      </c>
      <c r="G108" s="271">
        <f t="shared" si="5"/>
        <v>981.55</v>
      </c>
      <c r="H108" s="272">
        <f t="shared" si="3"/>
        <v>834.3175</v>
      </c>
      <c r="I108" s="255">
        <v>3</v>
      </c>
      <c r="J108" s="252" t="s">
        <v>104</v>
      </c>
      <c r="K108" s="251">
        <v>3</v>
      </c>
      <c r="L108" s="244">
        <v>3</v>
      </c>
      <c r="M108" s="244">
        <v>2</v>
      </c>
      <c r="N108" s="244">
        <v>2</v>
      </c>
    </row>
    <row r="109" spans="2:14" ht="22" customHeight="1" x14ac:dyDescent="0.2">
      <c r="B109" s="244">
        <v>100</v>
      </c>
      <c r="C109" s="268" t="s">
        <v>208</v>
      </c>
      <c r="D109" s="246" t="s">
        <v>109</v>
      </c>
      <c r="E109" s="274">
        <v>1963.1</v>
      </c>
      <c r="F109" s="270">
        <f t="shared" si="4"/>
        <v>1668.635</v>
      </c>
      <c r="G109" s="271">
        <f t="shared" si="5"/>
        <v>981.55</v>
      </c>
      <c r="H109" s="272">
        <f t="shared" si="3"/>
        <v>834.3175</v>
      </c>
      <c r="I109" s="255">
        <v>3</v>
      </c>
      <c r="J109" s="252" t="s">
        <v>104</v>
      </c>
      <c r="K109" s="251">
        <v>3</v>
      </c>
      <c r="L109" s="244">
        <v>3</v>
      </c>
      <c r="M109" s="244">
        <v>2</v>
      </c>
      <c r="N109" s="244">
        <v>2</v>
      </c>
    </row>
    <row r="110" spans="2:14" ht="22" customHeight="1" x14ac:dyDescent="0.2">
      <c r="B110" s="244">
        <v>101</v>
      </c>
      <c r="C110" s="268" t="s">
        <v>209</v>
      </c>
      <c r="D110" s="246" t="s">
        <v>103</v>
      </c>
      <c r="E110" s="273">
        <v>4613.3100000000004</v>
      </c>
      <c r="F110" s="270">
        <f t="shared" si="4"/>
        <v>3921.3135000000002</v>
      </c>
      <c r="G110" s="271">
        <f t="shared" si="5"/>
        <v>2306.6550000000002</v>
      </c>
      <c r="H110" s="272">
        <f t="shared" si="3"/>
        <v>1960.6567500000001</v>
      </c>
      <c r="I110" s="255">
        <v>3</v>
      </c>
      <c r="J110" s="252" t="s">
        <v>104</v>
      </c>
      <c r="K110" s="251">
        <v>3</v>
      </c>
      <c r="L110" s="244">
        <v>3</v>
      </c>
      <c r="M110" s="244">
        <v>2</v>
      </c>
      <c r="N110" s="244">
        <v>2</v>
      </c>
    </row>
    <row r="111" spans="2:14" ht="22" customHeight="1" x14ac:dyDescent="0.2">
      <c r="B111" s="244">
        <v>102</v>
      </c>
      <c r="C111" s="268" t="s">
        <v>210</v>
      </c>
      <c r="D111" s="275" t="s">
        <v>109</v>
      </c>
      <c r="E111" s="274">
        <v>1782.88</v>
      </c>
      <c r="F111" s="270">
        <f t="shared" si="4"/>
        <v>1515.4480000000001</v>
      </c>
      <c r="G111" s="271">
        <f t="shared" si="5"/>
        <v>891.44</v>
      </c>
      <c r="H111" s="272">
        <f t="shared" si="3"/>
        <v>757.72400000000005</v>
      </c>
      <c r="I111" s="255">
        <v>3</v>
      </c>
      <c r="J111" s="252" t="s">
        <v>104</v>
      </c>
      <c r="K111" s="251">
        <v>3</v>
      </c>
      <c r="L111" s="244">
        <v>3</v>
      </c>
      <c r="M111" s="244">
        <v>2</v>
      </c>
      <c r="N111" s="244">
        <v>2</v>
      </c>
    </row>
    <row r="112" spans="2:14" ht="22" customHeight="1" x14ac:dyDescent="0.2">
      <c r="B112" s="244">
        <v>103</v>
      </c>
      <c r="C112" s="268" t="s">
        <v>211</v>
      </c>
      <c r="D112" s="275" t="s">
        <v>109</v>
      </c>
      <c r="E112" s="274">
        <v>1963.1</v>
      </c>
      <c r="F112" s="270">
        <f t="shared" si="4"/>
        <v>1668.635</v>
      </c>
      <c r="G112" s="271">
        <f t="shared" si="5"/>
        <v>981.55</v>
      </c>
      <c r="H112" s="272">
        <f t="shared" si="3"/>
        <v>834.3175</v>
      </c>
      <c r="I112" s="255">
        <v>3</v>
      </c>
      <c r="J112" s="252" t="s">
        <v>104</v>
      </c>
      <c r="K112" s="251">
        <v>3</v>
      </c>
      <c r="L112" s="244">
        <v>3</v>
      </c>
      <c r="M112" s="244">
        <v>2</v>
      </c>
      <c r="N112" s="244">
        <v>2</v>
      </c>
    </row>
    <row r="113" spans="2:14" ht="22" customHeight="1" x14ac:dyDescent="0.2">
      <c r="B113" s="244">
        <v>104</v>
      </c>
      <c r="C113" s="268" t="s">
        <v>212</v>
      </c>
      <c r="D113" s="275" t="s">
        <v>109</v>
      </c>
      <c r="E113" s="274">
        <v>1963.1</v>
      </c>
      <c r="F113" s="270">
        <f t="shared" si="4"/>
        <v>1668.635</v>
      </c>
      <c r="G113" s="271">
        <f t="shared" si="5"/>
        <v>981.55</v>
      </c>
      <c r="H113" s="272">
        <f t="shared" si="3"/>
        <v>834.3175</v>
      </c>
      <c r="I113" s="255">
        <v>3</v>
      </c>
      <c r="J113" s="252" t="s">
        <v>104</v>
      </c>
      <c r="K113" s="251">
        <v>3</v>
      </c>
      <c r="L113" s="244">
        <v>3</v>
      </c>
      <c r="M113" s="244">
        <v>2</v>
      </c>
      <c r="N113" s="244">
        <v>2</v>
      </c>
    </row>
    <row r="114" spans="2:14" ht="22" customHeight="1" x14ac:dyDescent="0.2">
      <c r="B114" s="244">
        <v>105</v>
      </c>
      <c r="C114" s="268" t="s">
        <v>213</v>
      </c>
      <c r="D114" s="275" t="s">
        <v>109</v>
      </c>
      <c r="E114" s="274">
        <v>1963.1</v>
      </c>
      <c r="F114" s="270">
        <f t="shared" si="4"/>
        <v>1668.635</v>
      </c>
      <c r="G114" s="271">
        <f t="shared" si="5"/>
        <v>981.55</v>
      </c>
      <c r="H114" s="272">
        <f t="shared" si="3"/>
        <v>834.3175</v>
      </c>
      <c r="I114" s="255">
        <v>3</v>
      </c>
      <c r="J114" s="252" t="s">
        <v>104</v>
      </c>
      <c r="K114" s="251">
        <v>3</v>
      </c>
      <c r="L114" s="244">
        <v>3</v>
      </c>
      <c r="M114" s="244">
        <v>2</v>
      </c>
      <c r="N114" s="244">
        <v>2</v>
      </c>
    </row>
    <row r="115" spans="2:14" ht="22" customHeight="1" x14ac:dyDescent="0.2">
      <c r="B115" s="244">
        <v>106</v>
      </c>
      <c r="C115" s="265" t="s">
        <v>214</v>
      </c>
      <c r="D115" s="275" t="s">
        <v>109</v>
      </c>
      <c r="E115" s="274">
        <v>5718.94</v>
      </c>
      <c r="F115" s="270">
        <f t="shared" si="4"/>
        <v>4861.0990000000002</v>
      </c>
      <c r="G115" s="271">
        <f t="shared" si="5"/>
        <v>2859.47</v>
      </c>
      <c r="H115" s="272">
        <f t="shared" si="3"/>
        <v>2430.5495000000001</v>
      </c>
      <c r="I115" s="255">
        <v>3</v>
      </c>
      <c r="J115" s="252" t="s">
        <v>104</v>
      </c>
      <c r="K115" s="251">
        <v>3</v>
      </c>
      <c r="L115" s="244">
        <v>3</v>
      </c>
      <c r="M115" s="244">
        <v>2</v>
      </c>
      <c r="N115" s="244">
        <v>2</v>
      </c>
    </row>
    <row r="116" spans="2:14" ht="22" customHeight="1" x14ac:dyDescent="0.2">
      <c r="B116" s="244">
        <v>107</v>
      </c>
      <c r="C116" s="265" t="s">
        <v>215</v>
      </c>
      <c r="D116" s="275" t="s">
        <v>109</v>
      </c>
      <c r="E116" s="274">
        <v>1782.88</v>
      </c>
      <c r="F116" s="270">
        <f t="shared" si="4"/>
        <v>1515.4480000000001</v>
      </c>
      <c r="G116" s="271">
        <f t="shared" si="5"/>
        <v>891.44</v>
      </c>
      <c r="H116" s="272">
        <f t="shared" si="3"/>
        <v>757.72400000000005</v>
      </c>
      <c r="I116" s="255">
        <v>3</v>
      </c>
      <c r="J116" s="252" t="s">
        <v>104</v>
      </c>
      <c r="K116" s="251">
        <v>3</v>
      </c>
      <c r="L116" s="244">
        <v>3</v>
      </c>
      <c r="M116" s="244">
        <v>2</v>
      </c>
      <c r="N116" s="244">
        <v>2</v>
      </c>
    </row>
    <row r="119" spans="2:14" x14ac:dyDescent="0.2">
      <c r="C119" s="276"/>
      <c r="D119" s="276"/>
      <c r="E119" s="276"/>
      <c r="F119" s="276"/>
    </row>
    <row r="120" spans="2:14" x14ac:dyDescent="0.2">
      <c r="C120" s="277" t="s">
        <v>216</v>
      </c>
      <c r="D120" s="277"/>
      <c r="E120" s="277"/>
      <c r="F120" s="277"/>
    </row>
    <row r="121" spans="2:14" s="281" customFormat="1" ht="49" customHeight="1" x14ac:dyDescent="0.2">
      <c r="B121" s="278"/>
      <c r="C121" s="279" t="s">
        <v>217</v>
      </c>
      <c r="D121" s="279"/>
      <c r="E121" s="279"/>
      <c r="F121" s="280"/>
    </row>
    <row r="123" spans="2:14" ht="16" thickBot="1" x14ac:dyDescent="0.25"/>
    <row r="124" spans="2:14" ht="22" thickBot="1" x14ac:dyDescent="0.25">
      <c r="C124" s="282" t="s">
        <v>218</v>
      </c>
      <c r="D124" s="283">
        <v>0.15</v>
      </c>
      <c r="E124" s="284"/>
      <c r="F124" s="284"/>
    </row>
    <row r="125" spans="2:14" x14ac:dyDescent="0.2">
      <c r="C125" s="285"/>
      <c r="D125" s="285"/>
      <c r="G125" s="286"/>
      <c r="H125" s="286"/>
    </row>
    <row r="126" spans="2:14" x14ac:dyDescent="0.2">
      <c r="C126" s="285"/>
      <c r="D126" s="285"/>
    </row>
    <row r="127" spans="2:14" x14ac:dyDescent="0.2">
      <c r="C127" s="287"/>
      <c r="D127" s="287"/>
    </row>
    <row r="128" spans="2:14" x14ac:dyDescent="0.2">
      <c r="C128" s="285"/>
      <c r="D128" s="285"/>
    </row>
  </sheetData>
  <sheetProtection selectLockedCells="1"/>
  <mergeCells count="2">
    <mergeCell ref="C2:G2"/>
    <mergeCell ref="E8:H8"/>
  </mergeCells>
  <pageMargins left="0.511811024" right="0.511811024" top="0.78740157499999996" bottom="0.78740157499999996" header="0.31496062000000002" footer="0.31496062000000002"/>
  <pageSetup paperSize="9" scale="5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Proposta</vt:lpstr>
      <vt:lpstr>Tabela Hypera</vt:lpstr>
    </vt:vector>
  </TitlesOfParts>
  <Company>SoHo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Castelo Branco</dc:creator>
  <cp:lastModifiedBy>Microsoft Office User</cp:lastModifiedBy>
  <cp:lastPrinted>2012-12-20T19:37:38Z</cp:lastPrinted>
  <dcterms:created xsi:type="dcterms:W3CDTF">2003-07-14T16:20:34Z</dcterms:created>
  <dcterms:modified xsi:type="dcterms:W3CDTF">2024-05-15T08:56:47Z</dcterms:modified>
</cp:coreProperties>
</file>